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codeName="ThisWorkbook" autoCompressPictures="0"/>
  <bookViews>
    <workbookView xWindow="720" yWindow="140" windowWidth="34540" windowHeight="20200" tabRatio="500" activeTab="2"/>
  </bookViews>
  <sheets>
    <sheet name="NUTRITION" sheetId="1" r:id="rId1"/>
    <sheet name="WEIGHT TRACKING" sheetId="22" r:id="rId2"/>
    <sheet name="NOTES &amp; PLANNER" sheetId="23" r:id="rId3"/>
  </sheets>
  <externalReferences>
    <externalReference r:id="rId4"/>
  </externalReferences>
  <definedNames>
    <definedName name="ExpThis" localSheetId="2">OFFSET([1]NUTRITION!$C$29, 1, 0, [1]NUTRITION!$B$27, 1)</definedName>
    <definedName name="ExpThis">OFFSET(NUTRITION!$C$29, 1, 0, NUTRITION!$B$27, 1)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22" l="1"/>
  <c r="D36" i="22"/>
  <c r="D35" i="22"/>
  <c r="D34" i="22"/>
  <c r="D33" i="22"/>
  <c r="D32" i="22"/>
  <c r="D31" i="22"/>
  <c r="C37" i="22"/>
  <c r="C36" i="22"/>
  <c r="C35" i="22"/>
  <c r="C34" i="22"/>
  <c r="C33" i="22"/>
  <c r="C32" i="22"/>
  <c r="C31" i="22"/>
  <c r="B37" i="22"/>
  <c r="B36" i="22"/>
  <c r="B35" i="22"/>
  <c r="B34" i="22"/>
  <c r="B33" i="22"/>
  <c r="B32" i="22"/>
  <c r="B31" i="22"/>
  <c r="N11" i="22"/>
  <c r="R32" i="22"/>
  <c r="H33" i="22"/>
  <c r="R31" i="22"/>
  <c r="H32" i="22"/>
  <c r="R30" i="22"/>
  <c r="H31" i="22"/>
  <c r="R29" i="22"/>
  <c r="H30" i="22"/>
  <c r="P12" i="22"/>
  <c r="I31" i="22"/>
  <c r="I32" i="22"/>
  <c r="I33" i="22"/>
  <c r="G30" i="22"/>
  <c r="G31" i="22"/>
  <c r="G32" i="22"/>
  <c r="G33" i="22"/>
  <c r="I30" i="22"/>
  <c r="O12" i="22"/>
  <c r="N12" i="22"/>
  <c r="B27" i="1"/>
  <c r="J12" i="1"/>
  <c r="G24" i="1"/>
  <c r="F24" i="1"/>
  <c r="C24" i="1"/>
  <c r="B24" i="1"/>
  <c r="J11" i="1"/>
  <c r="J10" i="1"/>
  <c r="G18" i="1"/>
  <c r="G17" i="1"/>
  <c r="G15" i="1"/>
  <c r="G29" i="1"/>
  <c r="G30" i="1"/>
  <c r="G163" i="1"/>
  <c r="G164" i="1"/>
  <c r="G165" i="1"/>
  <c r="G166" i="1"/>
  <c r="G167" i="1"/>
  <c r="G168" i="1"/>
  <c r="A169" i="1"/>
  <c r="G16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A43" i="1"/>
  <c r="A50" i="1"/>
  <c r="A57" i="1"/>
  <c r="A64" i="1"/>
  <c r="A71" i="1"/>
  <c r="A78" i="1"/>
  <c r="A85" i="1"/>
  <c r="A92" i="1"/>
  <c r="A99" i="1"/>
  <c r="A106" i="1"/>
  <c r="A113" i="1"/>
  <c r="A120" i="1"/>
  <c r="A127" i="1"/>
  <c r="A134" i="1"/>
  <c r="A141" i="1"/>
  <c r="A148" i="1"/>
  <c r="A155" i="1"/>
  <c r="A162" i="1"/>
  <c r="A36" i="1"/>
</calcChain>
</file>

<file path=xl/sharedStrings.xml><?xml version="1.0" encoding="utf-8"?>
<sst xmlns="http://schemas.openxmlformats.org/spreadsheetml/2006/main" count="1053" uniqueCount="137">
  <si>
    <t>FAT (g)</t>
  </si>
  <si>
    <t>CARBS (g)</t>
  </si>
  <si>
    <t>PROTEIN (g)</t>
  </si>
  <si>
    <t>CALORIES</t>
  </si>
  <si>
    <t>NORMAL DAYS</t>
  </si>
  <si>
    <t>INTAKE</t>
  </si>
  <si>
    <t>Fiber (g):</t>
  </si>
  <si>
    <t>MIN</t>
  </si>
  <si>
    <t>Fruits servings/day (cups)</t>
  </si>
  <si>
    <t>Vegetable Servings/day (cups)</t>
  </si>
  <si>
    <t>CARDIO</t>
  </si>
  <si>
    <t>INITIAL</t>
  </si>
  <si>
    <t>CURRENT</t>
  </si>
  <si>
    <t>DATE</t>
  </si>
  <si>
    <t>WEIGHT</t>
  </si>
  <si>
    <t>LIFTING (focus, am/pm)</t>
  </si>
  <si>
    <t>NOTES</t>
  </si>
  <si>
    <t>SAMPLE</t>
  </si>
  <si>
    <t>TRAINING</t>
  </si>
  <si>
    <t>CLIENT GOALS &amp; PROTOCOL NOTES</t>
  </si>
  <si>
    <t>n/a</t>
  </si>
  <si>
    <t>REFEED DAY</t>
  </si>
  <si>
    <t xml:space="preserve">Felt good in the gym, new PR on bench! </t>
  </si>
  <si>
    <t>ATHLETE INFORMATION</t>
  </si>
  <si>
    <t>Goal Weight</t>
  </si>
  <si>
    <t>Starting Weight</t>
  </si>
  <si>
    <t>Athlete</t>
  </si>
  <si>
    <t>CARBS</t>
  </si>
  <si>
    <t>FAT</t>
  </si>
  <si>
    <t>PROTEIN</t>
  </si>
  <si>
    <t>7-DAY AVERAGE</t>
  </si>
  <si>
    <t>Gender</t>
  </si>
  <si>
    <t>Height</t>
  </si>
  <si>
    <t>Age</t>
  </si>
  <si>
    <t>TYPE</t>
  </si>
  <si>
    <t>DURATION</t>
  </si>
  <si>
    <t>SESSIONS/WEEK</t>
  </si>
  <si>
    <t>DESCRIPTION</t>
  </si>
  <si>
    <t>DAYS/WEEK</t>
  </si>
  <si>
    <t>DELOAD GUIDELINES</t>
  </si>
  <si>
    <t>REST INTERVALS</t>
  </si>
  <si>
    <t>FAILURE</t>
  </si>
  <si>
    <t>PROCESS-ORIENTED GOALS</t>
  </si>
  <si>
    <t>1)</t>
  </si>
  <si>
    <t>2)</t>
  </si>
  <si>
    <t>3)</t>
  </si>
  <si>
    <t>4)</t>
  </si>
  <si>
    <t>Water (L)</t>
  </si>
  <si>
    <r>
      <t xml:space="preserve">CARDIO </t>
    </r>
    <r>
      <rPr>
        <b/>
        <i/>
        <sz val="11"/>
        <color theme="0"/>
        <rFont val="Calibri"/>
        <scheme val="minor"/>
      </rPr>
      <t>(type, duration)</t>
    </r>
  </si>
  <si>
    <t>MALE</t>
  </si>
  <si>
    <t xml:space="preserve">notes: Keep targets within +/- 10g on macros, and strive to hit fruit/vegetable goals. Spread protein evenly in 2-6 meals per day. 25-30% of carbs should be taken before workout, and 25-30% post workout. Spread fat as desired for satiety (usually better in meals lower in carbs). </t>
  </si>
  <si>
    <t>0</t>
  </si>
  <si>
    <t xml:space="preserve">notes: </t>
  </si>
  <si>
    <t>WEIGHT CLASS</t>
  </si>
  <si>
    <t>USA Men 52kgs / 114lbs</t>
  </si>
  <si>
    <t>USA Men 56kgs / 123lbs</t>
  </si>
  <si>
    <t>USA Men 60kgs / 132lbs</t>
  </si>
  <si>
    <t>USA Men 67.5kgs / 148lbs</t>
  </si>
  <si>
    <t>USA Men 75kgs / 165lbs</t>
  </si>
  <si>
    <t>USA Men 82.5kgs / 181lbs</t>
  </si>
  <si>
    <t>USA Men 90kgs / 198lbs</t>
  </si>
  <si>
    <t>USA Men 100kgs / 220lbs</t>
  </si>
  <si>
    <t>USA Men 110kgs / 242lbs</t>
  </si>
  <si>
    <t>USA Men 125kgs / 275lbs</t>
  </si>
  <si>
    <t>USA Men 125+kgs / 275+lbs</t>
  </si>
  <si>
    <t>USA Women 44kgs / 97lbs</t>
  </si>
  <si>
    <t>USA Women 48kgs / 105lbs</t>
  </si>
  <si>
    <t>USA Women 52kgs / 114lbs</t>
  </si>
  <si>
    <t>USA Women 56kgs / 123lbs</t>
  </si>
  <si>
    <t>USA Women 60kgs / 132lbs</t>
  </si>
  <si>
    <t>USA Women 67.5kgs / 148lbs</t>
  </si>
  <si>
    <t>USA Women 75kgs / 165lbs</t>
  </si>
  <si>
    <t>USA Women 82.5kgs / 181lbs</t>
  </si>
  <si>
    <t>USA Women 90kgs / 198lbs</t>
  </si>
  <si>
    <t>USA Women 90+kgs / 198+lbs</t>
  </si>
  <si>
    <t>INTL (IPF) Men 53kgs / 116lbs</t>
  </si>
  <si>
    <t>INTL (IPF) Men 59kgs / 130lbs</t>
  </si>
  <si>
    <t>INTL (IPF) Men 66kgs / 145lbs</t>
  </si>
  <si>
    <t>INTL (IPF) Men 74kgs / 163lbs</t>
  </si>
  <si>
    <t>INTL (IPF) Men 83kgs / 183lbs</t>
  </si>
  <si>
    <t>INTL (IPF) Men 93kgs / 205lbs</t>
  </si>
  <si>
    <t>INTL (IPF) Men 105kgs / 231lbs</t>
  </si>
  <si>
    <t>INTL (IPF) Men 120kgs / 264lbs</t>
  </si>
  <si>
    <t>INTL (IPF) Men 120+kgs / 264+lbs</t>
  </si>
  <si>
    <t>INTL (IPF) Women 43kgs / 94lbs</t>
  </si>
  <si>
    <t>INTL (IPF) Women 47kgs / 103lbs</t>
  </si>
  <si>
    <t>INTL (IPF) Women 52kgs / 114lbs</t>
  </si>
  <si>
    <t>INTL (IPF) Women 57kgs / 125lbs</t>
  </si>
  <si>
    <t>INTL (IPF) Women 63kgs / 138lbs</t>
  </si>
  <si>
    <t>INTL (IPF) Women 72kgs / 158lbs</t>
  </si>
  <si>
    <t>INTL (IPF) Women 84kgs / 185lbs</t>
  </si>
  <si>
    <t>INTL (IPF) Women 84+kgs / 185+lbs</t>
  </si>
  <si>
    <t>"We are what we repeatedly do. Excellence, then is not an act, but a haibt."</t>
  </si>
  <si>
    <t>~ Aristotle</t>
  </si>
  <si>
    <t>5'6"</t>
  </si>
  <si>
    <t>gaintaining</t>
  </si>
  <si>
    <t>CONTEST DATES</t>
  </si>
  <si>
    <t>WEEKS OUT</t>
  </si>
  <si>
    <t>CONTEST NAME</t>
  </si>
  <si>
    <t>1st contest date MM/DD/YYYY</t>
  </si>
  <si>
    <t>2nd contest date MM/DD/YYYY</t>
  </si>
  <si>
    <t>3rd contest date MM/DD/YYYY</t>
  </si>
  <si>
    <t>one day ago</t>
  </si>
  <si>
    <t>one week ago</t>
  </si>
  <si>
    <t>two weeks ago</t>
  </si>
  <si>
    <t>one month ago</t>
  </si>
  <si>
    <t>Weight Change Over Time:</t>
  </si>
  <si>
    <t xml:space="preserve">Since yesterday: </t>
  </si>
  <si>
    <t>Since a week ago:</t>
  </si>
  <si>
    <t>Since two weeks ago:</t>
  </si>
  <si>
    <t>Since a month ago:</t>
  </si>
  <si>
    <t>Recent Weight Readings:</t>
  </si>
  <si>
    <t>Date</t>
  </si>
  <si>
    <t>Actual</t>
  </si>
  <si>
    <t>Trend</t>
  </si>
  <si>
    <t>NAME GOES HERE</t>
  </si>
  <si>
    <t xml:space="preserve">Put a general description of goals and direction heading here over the training year. Be as specific or as general as you like, and change this when needed. </t>
  </si>
  <si>
    <t>Day 1, am</t>
  </si>
  <si>
    <t>CHANGES</t>
  </si>
  <si>
    <t>lbs</t>
  </si>
  <si>
    <r>
      <rPr>
        <b/>
        <sz val="11"/>
        <color theme="1"/>
        <rFont val="Calibri"/>
        <scheme val="minor"/>
      </rPr>
      <t>Instructions:</t>
    </r>
    <r>
      <rPr>
        <sz val="11"/>
        <color theme="1"/>
        <rFont val="Calibri"/>
        <family val="2"/>
        <charset val="136"/>
        <scheme val="minor"/>
      </rPr>
      <t xml:space="preserve"> Please add dates of importance to this calendar, including high stress events like school finals, overtime at work, etc. Also fill in meet dates, and other personal events.</t>
    </r>
  </si>
  <si>
    <t>PLANNER / ATHLETE NOTES</t>
  </si>
  <si>
    <t>SUNDAY</t>
  </si>
  <si>
    <t>MONDAY</t>
  </si>
  <si>
    <t>TUESDAY</t>
  </si>
  <si>
    <t>WEDNESDAY</t>
  </si>
  <si>
    <t>THURSDAY</t>
  </si>
  <si>
    <t>FRIDAY</t>
  </si>
  <si>
    <t>SATURDAY</t>
  </si>
  <si>
    <t>WEEKLY NOTES</t>
  </si>
  <si>
    <t>MONTHLY NOTES</t>
  </si>
  <si>
    <t xml:space="preserve"> </t>
  </si>
  <si>
    <t>2015 Calendar</t>
  </si>
  <si>
    <t>2016 Calendar</t>
  </si>
  <si>
    <t>Online Ref Calendar</t>
  </si>
  <si>
    <t>LONG TERM PROGRESSION</t>
  </si>
  <si>
    <t>USEFUL EXERCISES &amp; LIFTER'S FAVORITES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</si>
</sst>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;@"/>
    <numFmt numFmtId="165" formatCode="0.0"/>
    <numFmt numFmtId="166" formatCode="ddd\,\ mmm\ d"/>
    <numFmt numFmtId="167" formatCode="dddd"/>
    <numFmt numFmtId="168" formatCode="mmm\_x000a_yyyy"/>
    <numFmt numFmtId="169" formatCode="d"/>
  </numFmts>
  <fonts count="4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theme="1"/>
      <name val="Outage-Regular"/>
    </font>
    <font>
      <b/>
      <sz val="11"/>
      <color theme="1"/>
      <name val="Calibri"/>
      <scheme val="minor"/>
    </font>
    <font>
      <b/>
      <sz val="24"/>
      <color theme="5" tint="-0.249977111117893"/>
      <name val="Calibri"/>
      <scheme val="minor"/>
    </font>
    <font>
      <b/>
      <sz val="11"/>
      <color theme="0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8"/>
      <name val="Calibri"/>
      <family val="2"/>
      <scheme val="minor"/>
    </font>
    <font>
      <b/>
      <sz val="11"/>
      <name val="Calibri"/>
      <scheme val="minor"/>
    </font>
    <font>
      <b/>
      <sz val="12"/>
      <name val="Calibri"/>
      <scheme val="minor"/>
    </font>
    <font>
      <b/>
      <sz val="14"/>
      <color theme="0"/>
      <name val="Calibri"/>
      <scheme val="minor"/>
    </font>
    <font>
      <i/>
      <sz val="11"/>
      <name val="Calibri"/>
      <scheme val="minor"/>
    </font>
    <font>
      <b/>
      <i/>
      <sz val="11"/>
      <color theme="0"/>
      <name val="Calibri"/>
      <scheme val="minor"/>
    </font>
    <font>
      <b/>
      <sz val="11"/>
      <color theme="1"/>
      <name val="Handwriting - Dakota"/>
    </font>
    <font>
      <b/>
      <sz val="16"/>
      <color theme="1"/>
      <name val="Handwriting - Dakota"/>
    </font>
    <font>
      <sz val="12"/>
      <name val="Calibri"/>
      <family val="2"/>
      <scheme val="minor"/>
    </font>
    <font>
      <sz val="12"/>
      <color theme="0"/>
      <name val="Calibri"/>
      <scheme val="minor"/>
    </font>
    <font>
      <b/>
      <sz val="16"/>
      <color theme="1" tint="0.34998626667073579"/>
      <name val="Calibri"/>
      <scheme val="minor"/>
    </font>
    <font>
      <sz val="24"/>
      <color theme="1"/>
      <name val="Helvetica Neue"/>
    </font>
    <font>
      <sz val="16"/>
      <color theme="1"/>
      <name val="Helvetica Neue"/>
    </font>
    <font>
      <b/>
      <sz val="10"/>
      <color theme="0"/>
      <name val="Calibri"/>
      <scheme val="minor"/>
    </font>
    <font>
      <sz val="10"/>
      <color theme="1"/>
      <name val="Calibri"/>
      <scheme val="minor"/>
    </font>
    <font>
      <sz val="10"/>
      <color theme="0" tint="-0.34998626667073579"/>
      <name val="Calibri"/>
      <scheme val="minor"/>
    </font>
    <font>
      <b/>
      <sz val="10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55"/>
      <name val="Arial"/>
      <family val="2"/>
    </font>
    <font>
      <u/>
      <sz val="8"/>
      <color rgb="FF96969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55"/>
      </left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thin">
        <color indexed="55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theme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55"/>
      </right>
      <top/>
      <bottom style="medium">
        <color theme="1"/>
      </bottom>
      <diagonal/>
    </border>
    <border>
      <left style="thin">
        <color indexed="55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ck">
        <color auto="1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ck">
        <color auto="1"/>
      </right>
      <top style="thin">
        <color indexed="55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55"/>
      </top>
      <bottom/>
      <diagonal/>
    </border>
    <border>
      <left/>
      <right style="medium">
        <color auto="1"/>
      </right>
      <top style="thin">
        <color indexed="55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55"/>
      </left>
      <right/>
      <top style="medium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55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31"/>
      </bottom>
      <diagonal/>
    </border>
    <border>
      <left/>
      <right style="thin">
        <color indexed="55"/>
      </right>
      <top/>
      <bottom style="thin">
        <color indexed="31"/>
      </bottom>
      <diagonal/>
    </border>
    <border>
      <left style="thin">
        <color indexed="55"/>
      </left>
      <right/>
      <top/>
      <bottom style="thin">
        <color indexed="3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4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41" fillId="0" borderId="0" applyFill="0" applyBorder="0" applyProtection="0">
      <alignment horizontal="left" vertical="top" wrapText="1"/>
    </xf>
  </cellStyleXfs>
  <cellXfs count="240">
    <xf numFmtId="0" fontId="0" fillId="0" borderId="0" xfId="0"/>
    <xf numFmtId="0" fontId="24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3" borderId="4" xfId="0" applyFont="1" applyFill="1" applyBorder="1" applyAlignment="1">
      <alignment horizontal="left"/>
    </xf>
    <xf numFmtId="0" fontId="9" fillId="3" borderId="2" xfId="0" quotePrefix="1" applyFont="1" applyFill="1" applyBorder="1" applyAlignment="1">
      <alignment horizontal="left"/>
    </xf>
    <xf numFmtId="0" fontId="18" fillId="3" borderId="9" xfId="0" applyFont="1" applyFill="1" applyBorder="1"/>
    <xf numFmtId="0" fontId="7" fillId="2" borderId="10" xfId="0" applyFont="1" applyFill="1" applyBorder="1"/>
    <xf numFmtId="0" fontId="11" fillId="3" borderId="2" xfId="0" applyFont="1" applyFill="1" applyBorder="1" applyAlignment="1">
      <alignment horizontal="left"/>
    </xf>
    <xf numFmtId="0" fontId="11" fillId="3" borderId="0" xfId="0" applyFont="1" applyFill="1" applyBorder="1" applyAlignment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left"/>
    </xf>
    <xf numFmtId="164" fontId="7" fillId="2" borderId="4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/>
    <xf numFmtId="0" fontId="0" fillId="0" borderId="0" xfId="0" applyFill="1"/>
    <xf numFmtId="0" fontId="9" fillId="3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2" fontId="9" fillId="3" borderId="2" xfId="0" applyNumberFormat="1" applyFont="1" applyFill="1" applyBorder="1" applyAlignment="1">
      <alignment horizontal="left"/>
    </xf>
    <xf numFmtId="0" fontId="0" fillId="0" borderId="0" xfId="0" applyFill="1" applyBorder="1"/>
    <xf numFmtId="0" fontId="20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18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3" borderId="0" xfId="0" applyFont="1" applyFill="1" applyBorder="1" applyAlignment="1"/>
    <xf numFmtId="1" fontId="9" fillId="4" borderId="2" xfId="0" applyNumberFormat="1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3" borderId="9" xfId="0" applyFont="1" applyFill="1" applyBorder="1"/>
    <xf numFmtId="0" fontId="8" fillId="4" borderId="9" xfId="0" applyFont="1" applyFill="1" applyBorder="1"/>
    <xf numFmtId="0" fontId="8" fillId="4" borderId="0" xfId="0" applyFont="1" applyFill="1" applyBorder="1" applyAlignment="1"/>
    <xf numFmtId="0" fontId="8" fillId="3" borderId="1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13" fillId="2" borderId="5" xfId="0" applyFont="1" applyFill="1" applyBorder="1" applyAlignment="1"/>
    <xf numFmtId="0" fontId="18" fillId="4" borderId="9" xfId="0" applyFont="1" applyFill="1" applyBorder="1"/>
    <xf numFmtId="0" fontId="18" fillId="4" borderId="2" xfId="0" applyFont="1" applyFill="1" applyBorder="1" applyAlignment="1">
      <alignment horizontal="left"/>
    </xf>
    <xf numFmtId="2" fontId="9" fillId="4" borderId="2" xfId="0" applyNumberFormat="1" applyFont="1" applyFill="1" applyBorder="1" applyAlignment="1">
      <alignment horizontal="left"/>
    </xf>
    <xf numFmtId="0" fontId="16" fillId="3" borderId="12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14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8" fillId="0" borderId="0" xfId="0" applyFont="1" applyFill="1"/>
    <xf numFmtId="0" fontId="8" fillId="4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4" fillId="3" borderId="9" xfId="0" applyFont="1" applyFill="1" applyBorder="1" applyAlignment="1">
      <alignment vertical="center"/>
    </xf>
    <xf numFmtId="0" fontId="12" fillId="0" borderId="0" xfId="0" applyFont="1" applyFill="1"/>
    <xf numFmtId="0" fontId="8" fillId="0" borderId="0" xfId="0" applyFont="1" applyFill="1" applyAlignment="1"/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/>
    <xf numFmtId="0" fontId="11" fillId="0" borderId="0" xfId="0" applyFont="1" applyFill="1" applyBorder="1" applyAlignment="1"/>
    <xf numFmtId="0" fontId="23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/>
    <xf numFmtId="0" fontId="10" fillId="0" borderId="0" xfId="0" applyFont="1" applyFill="1"/>
    <xf numFmtId="0" fontId="3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vertical="top" wrapText="1"/>
    </xf>
    <xf numFmtId="0" fontId="26" fillId="0" borderId="0" xfId="0" applyFont="1"/>
    <xf numFmtId="0" fontId="25" fillId="0" borderId="0" xfId="0" applyFont="1"/>
    <xf numFmtId="0" fontId="25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0" fillId="0" borderId="0" xfId="0"/>
    <xf numFmtId="0" fontId="13" fillId="2" borderId="0" xfId="0" applyFont="1" applyFill="1" applyBorder="1" applyAlignment="1">
      <alignment horizontal="left" vertical="center"/>
    </xf>
    <xf numFmtId="0" fontId="19" fillId="4" borderId="18" xfId="0" applyFont="1" applyFill="1" applyBorder="1" applyAlignment="1">
      <alignment vertical="center"/>
    </xf>
    <xf numFmtId="14" fontId="15" fillId="4" borderId="19" xfId="0" applyNumberFormat="1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20" xfId="0" applyFill="1" applyBorder="1"/>
    <xf numFmtId="0" fontId="19" fillId="0" borderId="18" xfId="0" applyFont="1" applyFill="1" applyBorder="1" applyAlignment="1">
      <alignment vertical="center"/>
    </xf>
    <xf numFmtId="14" fontId="15" fillId="0" borderId="19" xfId="0" applyNumberFormat="1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/>
    <xf numFmtId="0" fontId="13" fillId="2" borderId="5" xfId="0" applyFont="1" applyFill="1" applyBorder="1" applyAlignment="1">
      <alignment horizontal="left"/>
    </xf>
    <xf numFmtId="0" fontId="2" fillId="4" borderId="2" xfId="0" applyFont="1" applyFill="1" applyBorder="1" applyAlignment="1"/>
    <xf numFmtId="0" fontId="27" fillId="0" borderId="0" xfId="0" applyFont="1"/>
    <xf numFmtId="0" fontId="0" fillId="0" borderId="0" xfId="0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26" fillId="0" borderId="0" xfId="0" applyNumberFormat="1" applyFont="1" applyFill="1" applyBorder="1" applyAlignment="1">
      <alignment horizontal="left" vertical="center"/>
    </xf>
    <xf numFmtId="0" fontId="28" fillId="4" borderId="23" xfId="0" applyFont="1" applyFill="1" applyBorder="1" applyAlignment="1">
      <alignment vertical="center"/>
    </xf>
    <xf numFmtId="0" fontId="29" fillId="4" borderId="24" xfId="0" applyFont="1" applyFill="1" applyBorder="1" applyAlignment="1">
      <alignment horizontal="right" vertical="center"/>
    </xf>
    <xf numFmtId="165" fontId="29" fillId="4" borderId="25" xfId="0" applyNumberFormat="1" applyFont="1" applyFill="1" applyBorder="1" applyAlignment="1">
      <alignment vertical="center"/>
    </xf>
    <xf numFmtId="0" fontId="29" fillId="4" borderId="26" xfId="0" applyFont="1" applyFill="1" applyBorder="1" applyAlignment="1">
      <alignment vertical="center"/>
    </xf>
    <xf numFmtId="14" fontId="0" fillId="0" borderId="0" xfId="0" applyNumberFormat="1"/>
    <xf numFmtId="166" fontId="31" fillId="0" borderId="27" xfId="0" applyNumberFormat="1" applyFont="1" applyBorder="1" applyAlignment="1">
      <alignment horizontal="left" vertical="center"/>
    </xf>
    <xf numFmtId="165" fontId="32" fillId="0" borderId="27" xfId="0" applyNumberFormat="1" applyFont="1" applyBorder="1" applyAlignment="1">
      <alignment horizontal="center"/>
    </xf>
    <xf numFmtId="166" fontId="31" fillId="0" borderId="28" xfId="0" applyNumberFormat="1" applyFont="1" applyBorder="1" applyAlignment="1">
      <alignment horizontal="left" vertical="center"/>
    </xf>
    <xf numFmtId="165" fontId="32" fillId="0" borderId="28" xfId="0" applyNumberFormat="1" applyFont="1" applyBorder="1" applyAlignment="1">
      <alignment horizontal="center"/>
    </xf>
    <xf numFmtId="166" fontId="31" fillId="0" borderId="29" xfId="0" applyNumberFormat="1" applyFont="1" applyBorder="1" applyAlignment="1">
      <alignment horizontal="left" vertical="center"/>
    </xf>
    <xf numFmtId="165" fontId="32" fillId="0" borderId="29" xfId="0" applyNumberFormat="1" applyFont="1" applyBorder="1" applyAlignment="1">
      <alignment horizontal="center"/>
    </xf>
    <xf numFmtId="0" fontId="30" fillId="5" borderId="0" xfId="0" applyFont="1" applyFill="1" applyAlignment="1">
      <alignment vertical="center"/>
    </xf>
    <xf numFmtId="0" fontId="30" fillId="5" borderId="0" xfId="0" applyFont="1" applyFill="1" applyAlignment="1">
      <alignment horizontal="center" vertical="center"/>
    </xf>
    <xf numFmtId="165" fontId="8" fillId="0" borderId="4" xfId="0" applyNumberFormat="1" applyFont="1" applyBorder="1" applyAlignment="1">
      <alignment horizontal="right" vertical="center"/>
    </xf>
    <xf numFmtId="165" fontId="8" fillId="0" borderId="8" xfId="0" applyNumberFormat="1" applyFont="1" applyBorder="1" applyAlignment="1">
      <alignment horizontal="right" vertical="center"/>
    </xf>
    <xf numFmtId="165" fontId="33" fillId="0" borderId="27" xfId="0" applyNumberFormat="1" applyFont="1" applyBorder="1" applyAlignment="1">
      <alignment horizontal="center"/>
    </xf>
    <xf numFmtId="165" fontId="33" fillId="0" borderId="28" xfId="0" applyNumberFormat="1" applyFont="1" applyBorder="1" applyAlignment="1">
      <alignment horizontal="center"/>
    </xf>
    <xf numFmtId="165" fontId="33" fillId="0" borderId="29" xfId="0" applyNumberFormat="1" applyFont="1" applyBorder="1" applyAlignment="1">
      <alignment horizontal="center"/>
    </xf>
    <xf numFmtId="0" fontId="21" fillId="3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 wrapText="1"/>
    </xf>
    <xf numFmtId="0" fontId="8" fillId="3" borderId="4" xfId="0" applyFont="1" applyFill="1" applyBorder="1" applyAlignment="1"/>
    <xf numFmtId="0" fontId="8" fillId="3" borderId="2" xfId="0" applyFont="1" applyFill="1" applyBorder="1" applyAlignment="1"/>
    <xf numFmtId="0" fontId="2" fillId="4" borderId="4" xfId="0" applyFont="1" applyFill="1" applyBorder="1" applyAlignment="1"/>
    <xf numFmtId="0" fontId="8" fillId="4" borderId="2" xfId="0" applyFont="1" applyFill="1" applyBorder="1" applyAlignment="1"/>
    <xf numFmtId="49" fontId="2" fillId="3" borderId="4" xfId="0" applyNumberFormat="1" applyFont="1" applyFill="1" applyBorder="1" applyAlignment="1"/>
    <xf numFmtId="49" fontId="8" fillId="3" borderId="2" xfId="0" applyNumberFormat="1" applyFont="1" applyFill="1" applyBorder="1" applyAlignment="1"/>
    <xf numFmtId="165" fontId="28" fillId="4" borderId="21" xfId="0" applyNumberFormat="1" applyFont="1" applyFill="1" applyBorder="1" applyAlignment="1">
      <alignment horizontal="right" vertical="center"/>
    </xf>
    <xf numFmtId="165" fontId="28" fillId="4" borderId="22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49" fontId="0" fillId="0" borderId="0" xfId="0" applyNumberFormat="1" applyBorder="1"/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36" fillId="2" borderId="3" xfId="0" applyFont="1" applyFill="1" applyBorder="1" applyAlignment="1">
      <alignment horizontal="center" shrinkToFit="1"/>
    </xf>
    <xf numFmtId="167" fontId="37" fillId="2" borderId="30" xfId="0" applyNumberFormat="1" applyFont="1" applyFill="1" applyBorder="1" applyAlignment="1">
      <alignment horizontal="center" shrinkToFit="1"/>
    </xf>
    <xf numFmtId="0" fontId="13" fillId="2" borderId="30" xfId="0" applyFont="1" applyFill="1" applyBorder="1" applyAlignment="1">
      <alignment horizontal="center"/>
    </xf>
    <xf numFmtId="168" fontId="38" fillId="2" borderId="31" xfId="0" applyNumberFormat="1" applyFont="1" applyFill="1" applyBorder="1" applyAlignment="1">
      <alignment horizontal="center" vertical="center" wrapText="1"/>
    </xf>
    <xf numFmtId="169" fontId="39" fillId="4" borderId="32" xfId="0" applyNumberFormat="1" applyFont="1" applyFill="1" applyBorder="1" applyAlignment="1">
      <alignment horizontal="center" shrinkToFit="1"/>
    </xf>
    <xf numFmtId="0" fontId="40" fillId="4" borderId="33" xfId="0" applyNumberFormat="1" applyFont="1" applyFill="1" applyBorder="1" applyAlignment="1">
      <alignment horizontal="left"/>
    </xf>
    <xf numFmtId="169" fontId="39" fillId="6" borderId="34" xfId="0" applyNumberFormat="1" applyFont="1" applyFill="1" applyBorder="1" applyAlignment="1">
      <alignment horizontal="center" shrinkToFit="1"/>
    </xf>
    <xf numFmtId="0" fontId="40" fillId="6" borderId="33" xfId="0" applyNumberFormat="1" applyFont="1" applyFill="1" applyBorder="1" applyAlignment="1">
      <alignment horizontal="left"/>
    </xf>
    <xf numFmtId="0" fontId="40" fillId="6" borderId="35" xfId="0" applyNumberFormat="1" applyFont="1" applyFill="1" applyBorder="1" applyAlignment="1">
      <alignment horizontal="left"/>
    </xf>
    <xf numFmtId="169" fontId="39" fillId="6" borderId="0" xfId="0" applyNumberFormat="1" applyFont="1" applyFill="1" applyBorder="1" applyAlignment="1">
      <alignment horizontal="center" shrinkToFit="1"/>
    </xf>
    <xf numFmtId="0" fontId="40" fillId="6" borderId="0" xfId="0" applyNumberFormat="1" applyFont="1" applyFill="1" applyBorder="1" applyAlignment="1">
      <alignment horizontal="left"/>
    </xf>
    <xf numFmtId="169" fontId="39" fillId="6" borderId="36" xfId="0" applyNumberFormat="1" applyFont="1" applyFill="1" applyBorder="1" applyAlignment="1">
      <alignment horizontal="center" shrinkToFit="1"/>
    </xf>
    <xf numFmtId="169" fontId="39" fillId="4" borderId="34" xfId="0" applyNumberFormat="1" applyFont="1" applyFill="1" applyBorder="1" applyAlignment="1">
      <alignment horizontal="center" shrinkToFit="1"/>
    </xf>
    <xf numFmtId="0" fontId="40" fillId="4" borderId="37" xfId="0" applyFont="1" applyFill="1" applyBorder="1" applyAlignment="1">
      <alignment horizontal="left"/>
    </xf>
    <xf numFmtId="0" fontId="0" fillId="7" borderId="38" xfId="0" applyFill="1" applyBorder="1"/>
    <xf numFmtId="0" fontId="0" fillId="4" borderId="10" xfId="0" applyFill="1" applyBorder="1"/>
    <xf numFmtId="0" fontId="7" fillId="2" borderId="39" xfId="0" applyFont="1" applyFill="1" applyBorder="1" applyAlignment="1">
      <alignment horizontal="center" vertical="center" wrapText="1"/>
    </xf>
    <xf numFmtId="0" fontId="41" fillId="4" borderId="40" xfId="0" applyFont="1" applyFill="1" applyBorder="1"/>
    <xf numFmtId="0" fontId="41" fillId="4" borderId="41" xfId="0" applyFont="1" applyFill="1" applyBorder="1"/>
    <xf numFmtId="0" fontId="41" fillId="6" borderId="36" xfId="0" applyFont="1" applyFill="1" applyBorder="1"/>
    <xf numFmtId="0" fontId="41" fillId="6" borderId="41" xfId="0" applyFont="1" applyFill="1" applyBorder="1"/>
    <xf numFmtId="0" fontId="41" fillId="6" borderId="42" xfId="0" applyFont="1" applyFill="1" applyBorder="1"/>
    <xf numFmtId="0" fontId="41" fillId="6" borderId="0" xfId="0" applyFont="1" applyFill="1" applyBorder="1"/>
    <xf numFmtId="0" fontId="41" fillId="4" borderId="36" xfId="0" applyFont="1" applyFill="1" applyBorder="1"/>
    <xf numFmtId="0" fontId="41" fillId="4" borderId="43" xfId="0" applyFont="1" applyFill="1" applyBorder="1"/>
    <xf numFmtId="0" fontId="0" fillId="7" borderId="44" xfId="0" applyFill="1" applyBorder="1"/>
    <xf numFmtId="0" fontId="0" fillId="4" borderId="9" xfId="0" applyFill="1" applyBorder="1"/>
    <xf numFmtId="0" fontId="7" fillId="2" borderId="45" xfId="0" applyFont="1" applyFill="1" applyBorder="1" applyAlignment="1">
      <alignment horizontal="center" vertical="center" wrapText="1"/>
    </xf>
    <xf numFmtId="0" fontId="41" fillId="4" borderId="46" xfId="0" applyFont="1" applyFill="1" applyBorder="1"/>
    <xf numFmtId="0" fontId="41" fillId="4" borderId="47" xfId="0" applyFont="1" applyFill="1" applyBorder="1"/>
    <xf numFmtId="0" fontId="41" fillId="6" borderId="48" xfId="0" applyFont="1" applyFill="1" applyBorder="1"/>
    <xf numFmtId="0" fontId="41" fillId="6" borderId="47" xfId="0" applyFont="1" applyFill="1" applyBorder="1"/>
    <xf numFmtId="0" fontId="41" fillId="6" borderId="49" xfId="0" applyFont="1" applyFill="1" applyBorder="1"/>
    <xf numFmtId="0" fontId="41" fillId="6" borderId="50" xfId="0" applyFont="1" applyFill="1" applyBorder="1"/>
    <xf numFmtId="0" fontId="41" fillId="6" borderId="51" xfId="0" applyFont="1" applyFill="1" applyBorder="1"/>
    <xf numFmtId="0" fontId="41" fillId="6" borderId="52" xfId="0" applyFont="1" applyFill="1" applyBorder="1"/>
    <xf numFmtId="0" fontId="41" fillId="4" borderId="52" xfId="0" applyFont="1" applyFill="1" applyBorder="1"/>
    <xf numFmtId="0" fontId="41" fillId="4" borderId="53" xfId="0" applyFont="1" applyFill="1" applyBorder="1"/>
    <xf numFmtId="168" fontId="38" fillId="2" borderId="8" xfId="0" applyNumberFormat="1" applyFont="1" applyFill="1" applyBorder="1" applyAlignment="1">
      <alignment horizontal="center" vertical="center" wrapText="1"/>
    </xf>
    <xf numFmtId="169" fontId="39" fillId="4" borderId="0" xfId="0" applyNumberFormat="1" applyFont="1" applyFill="1" applyBorder="1" applyAlignment="1">
      <alignment horizontal="center" shrinkToFit="1"/>
    </xf>
    <xf numFmtId="0" fontId="40" fillId="4" borderId="0" xfId="0" applyNumberFormat="1" applyFont="1" applyFill="1" applyBorder="1" applyAlignment="1">
      <alignment horizontal="left"/>
    </xf>
    <xf numFmtId="0" fontId="40" fillId="6" borderId="41" xfId="0" applyNumberFormat="1" applyFont="1" applyFill="1" applyBorder="1" applyAlignment="1">
      <alignment horizontal="left"/>
    </xf>
    <xf numFmtId="169" fontId="39" fillId="6" borderId="54" xfId="0" applyNumberFormat="1" applyFont="1" applyFill="1" applyBorder="1" applyAlignment="1">
      <alignment horizontal="center" shrinkToFit="1"/>
    </xf>
    <xf numFmtId="0" fontId="40" fillId="6" borderId="55" xfId="0" applyNumberFormat="1" applyFont="1" applyFill="1" applyBorder="1" applyAlignment="1">
      <alignment horizontal="left"/>
    </xf>
    <xf numFmtId="169" fontId="39" fillId="4" borderId="54" xfId="0" applyNumberFormat="1" applyFont="1" applyFill="1" applyBorder="1" applyAlignment="1">
      <alignment horizontal="center" shrinkToFit="1"/>
    </xf>
    <xf numFmtId="0" fontId="40" fillId="4" borderId="56" xfId="0" applyFont="1" applyFill="1" applyBorder="1" applyAlignment="1">
      <alignment horizontal="left"/>
    </xf>
    <xf numFmtId="0" fontId="0" fillId="7" borderId="57" xfId="0" applyFill="1" applyBorder="1"/>
    <xf numFmtId="0" fontId="7" fillId="2" borderId="30" xfId="0" applyFont="1" applyFill="1" applyBorder="1" applyAlignment="1">
      <alignment horizontal="center" vertical="center" wrapText="1"/>
    </xf>
    <xf numFmtId="0" fontId="41" fillId="4" borderId="0" xfId="0" applyFont="1" applyFill="1" applyBorder="1"/>
    <xf numFmtId="0" fontId="41" fillId="4" borderId="50" xfId="0" applyFont="1" applyFill="1" applyBorder="1"/>
    <xf numFmtId="0" fontId="41" fillId="4" borderId="51" xfId="0" applyFont="1" applyFill="1" applyBorder="1"/>
    <xf numFmtId="0" fontId="0" fillId="7" borderId="58" xfId="0" applyFill="1" applyBorder="1"/>
    <xf numFmtId="169" fontId="39" fillId="4" borderId="55" xfId="0" applyNumberFormat="1" applyFont="1" applyFill="1" applyBorder="1" applyAlignment="1">
      <alignment horizontal="center" shrinkToFit="1"/>
    </xf>
    <xf numFmtId="0" fontId="40" fillId="4" borderId="55" xfId="0" applyNumberFormat="1" applyFont="1" applyFill="1" applyBorder="1" applyAlignment="1">
      <alignment horizontal="left"/>
    </xf>
    <xf numFmtId="0" fontId="0" fillId="4" borderId="59" xfId="0" applyFill="1" applyBorder="1"/>
    <xf numFmtId="169" fontId="39" fillId="4" borderId="60" xfId="0" applyNumberFormat="1" applyFont="1" applyFill="1" applyBorder="1" applyAlignment="1">
      <alignment horizontal="center" shrinkToFit="1"/>
    </xf>
    <xf numFmtId="0" fontId="40" fillId="6" borderId="61" xfId="0" applyNumberFormat="1" applyFont="1" applyFill="1" applyBorder="1" applyAlignment="1">
      <alignment horizontal="left"/>
    </xf>
    <xf numFmtId="169" fontId="39" fillId="4" borderId="62" xfId="0" applyNumberFormat="1" applyFont="1" applyFill="1" applyBorder="1" applyAlignment="1">
      <alignment horizontal="center" shrinkToFit="1"/>
    </xf>
    <xf numFmtId="0" fontId="40" fillId="4" borderId="63" xfId="0" applyFont="1" applyFill="1" applyBorder="1" applyAlignment="1">
      <alignment horizontal="left"/>
    </xf>
    <xf numFmtId="0" fontId="41" fillId="4" borderId="2" xfId="0" applyFont="1" applyFill="1" applyBorder="1"/>
    <xf numFmtId="0" fontId="41" fillId="6" borderId="64" xfId="0" applyFont="1" applyFill="1" applyBorder="1"/>
    <xf numFmtId="0" fontId="41" fillId="4" borderId="11" xfId="0" applyFont="1" applyFill="1" applyBorder="1"/>
    <xf numFmtId="0" fontId="41" fillId="4" borderId="65" xfId="0" applyFont="1" applyFill="1" applyBorder="1"/>
    <xf numFmtId="0" fontId="41" fillId="6" borderId="66" xfId="0" applyFont="1" applyFill="1" applyBorder="1"/>
    <xf numFmtId="0" fontId="41" fillId="6" borderId="65" xfId="0" applyFont="1" applyFill="1" applyBorder="1"/>
    <xf numFmtId="0" fontId="41" fillId="6" borderId="67" xfId="0" applyFont="1" applyFill="1" applyBorder="1"/>
    <xf numFmtId="168" fontId="38" fillId="2" borderId="30" xfId="0" applyNumberFormat="1" applyFont="1" applyFill="1" applyBorder="1" applyAlignment="1">
      <alignment horizontal="center" vertical="center" wrapText="1"/>
    </xf>
    <xf numFmtId="169" fontId="39" fillId="6" borderId="62" xfId="0" applyNumberFormat="1" applyFont="1" applyFill="1" applyBorder="1" applyAlignment="1">
      <alignment horizontal="center" shrinkToFit="1"/>
    </xf>
    <xf numFmtId="0" fontId="40" fillId="6" borderId="7" xfId="0" applyNumberFormat="1" applyFont="1" applyFill="1" applyBorder="1" applyAlignment="1">
      <alignment horizontal="left"/>
    </xf>
    <xf numFmtId="169" fontId="39" fillId="6" borderId="68" xfId="0" applyNumberFormat="1" applyFont="1" applyFill="1" applyBorder="1" applyAlignment="1">
      <alignment horizontal="center" shrinkToFit="1"/>
    </xf>
    <xf numFmtId="169" fontId="39" fillId="4" borderId="68" xfId="0" applyNumberFormat="1" applyFont="1" applyFill="1" applyBorder="1" applyAlignment="1">
      <alignment horizontal="center" shrinkToFit="1"/>
    </xf>
    <xf numFmtId="0" fontId="41" fillId="4" borderId="66" xfId="0" applyFont="1" applyFill="1" applyBorder="1"/>
    <xf numFmtId="0" fontId="41" fillId="4" borderId="69" xfId="0" applyFont="1" applyFill="1" applyBorder="1"/>
    <xf numFmtId="169" fontId="39" fillId="4" borderId="36" xfId="0" applyNumberFormat="1" applyFont="1" applyFill="1" applyBorder="1" applyAlignment="1">
      <alignment horizontal="center" shrinkToFit="1"/>
    </xf>
    <xf numFmtId="0" fontId="40" fillId="4" borderId="43" xfId="0" applyFont="1" applyFill="1" applyBorder="1" applyAlignment="1">
      <alignment horizontal="left"/>
    </xf>
    <xf numFmtId="0" fontId="41" fillId="6" borderId="70" xfId="0" applyFont="1" applyFill="1" applyBorder="1"/>
    <xf numFmtId="0" fontId="41" fillId="6" borderId="71" xfId="0" applyFont="1" applyFill="1" applyBorder="1"/>
    <xf numFmtId="0" fontId="41" fillId="4" borderId="67" xfId="0" applyFont="1" applyFill="1" applyBorder="1"/>
    <xf numFmtId="0" fontId="40" fillId="4" borderId="41" xfId="0" applyNumberFormat="1" applyFont="1" applyFill="1" applyBorder="1" applyAlignment="1">
      <alignment horizontal="left"/>
    </xf>
    <xf numFmtId="0" fontId="40" fillId="4" borderId="61" xfId="0" applyNumberFormat="1" applyFont="1" applyFill="1" applyBorder="1" applyAlignment="1">
      <alignment horizontal="left"/>
    </xf>
    <xf numFmtId="0" fontId="41" fillId="4" borderId="64" xfId="0" applyFont="1" applyFill="1" applyBorder="1"/>
    <xf numFmtId="0" fontId="40" fillId="4" borderId="72" xfId="0" applyFont="1" applyFill="1" applyBorder="1" applyAlignment="1">
      <alignment horizontal="left"/>
    </xf>
    <xf numFmtId="0" fontId="41" fillId="4" borderId="73" xfId="0" applyFont="1" applyFill="1" applyBorder="1"/>
    <xf numFmtId="0" fontId="41" fillId="4" borderId="74" xfId="0" applyFont="1" applyFill="1" applyBorder="1"/>
    <xf numFmtId="0" fontId="41" fillId="6" borderId="75" xfId="0" applyFont="1" applyFill="1" applyBorder="1"/>
    <xf numFmtId="0" fontId="41" fillId="6" borderId="74" xfId="0" applyFont="1" applyFill="1" applyBorder="1"/>
    <xf numFmtId="0" fontId="41" fillId="6" borderId="73" xfId="0" applyFont="1" applyFill="1" applyBorder="1"/>
    <xf numFmtId="0" fontId="41" fillId="6" borderId="76" xfId="0" applyFont="1" applyFill="1" applyBorder="1"/>
    <xf numFmtId="0" fontId="41" fillId="6" borderId="77" xfId="0" applyFont="1" applyFill="1" applyBorder="1"/>
    <xf numFmtId="0" fontId="41" fillId="6" borderId="78" xfId="0" applyFont="1" applyFill="1" applyBorder="1"/>
    <xf numFmtId="0" fontId="41" fillId="4" borderId="78" xfId="0" applyFont="1" applyFill="1" applyBorder="1"/>
    <xf numFmtId="0" fontId="41" fillId="4" borderId="79" xfId="0" applyFont="1" applyFill="1" applyBorder="1"/>
    <xf numFmtId="0" fontId="42" fillId="0" borderId="0" xfId="0" applyFont="1" applyBorder="1" applyAlignment="1" applyProtection="1">
      <alignment horizontal="right"/>
    </xf>
    <xf numFmtId="0" fontId="43" fillId="0" borderId="0" xfId="0" applyFont="1" applyBorder="1" applyAlignment="1" applyProtection="1">
      <alignment horizontal="right"/>
    </xf>
    <xf numFmtId="49" fontId="0" fillId="0" borderId="0" xfId="0" applyNumberFormat="1" applyBorder="1" applyAlignment="1">
      <alignment horizontal="right"/>
    </xf>
    <xf numFmtId="0" fontId="43" fillId="0" borderId="0" xfId="0" applyFont="1" applyBorder="1" applyAlignment="1" applyProtection="1">
      <alignment horizontal="center"/>
    </xf>
    <xf numFmtId="0" fontId="14" fillId="2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</cellXfs>
  <cellStyles count="4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5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374" builtinId="9" hidden="1"/>
    <cellStyle name="Followed Hyperlink" xfId="385" builtinId="9" hidden="1"/>
    <cellStyle name="Followed Hyperlink" xfId="187" builtinId="9" hidden="1"/>
    <cellStyle name="Followed Hyperlink" xfId="396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 2" xfId="432"/>
    <cellStyle name="Hyperlink 3" xfId="433"/>
    <cellStyle name="Normal" xfId="0" builtinId="0"/>
    <cellStyle name="Normal 2" xfId="434"/>
    <cellStyle name="Normal 2 2" xfId="435"/>
    <cellStyle name="Normal 2 2 2" xfId="436"/>
    <cellStyle name="Normal 2 2 2 2" xfId="437"/>
    <cellStyle name="Normal 2 3" xfId="438"/>
    <cellStyle name="Normal 3" xfId="439"/>
    <cellStyle name="Normal 4" xfId="440"/>
    <cellStyle name="Normal 4 2" xfId="441"/>
    <cellStyle name="Normal 4 3" xfId="442"/>
    <cellStyle name="Normal 4 3 2" xfId="443"/>
    <cellStyle name="Normal 4 4" xfId="444"/>
    <cellStyle name="WinCalendar_BlankDates_28" xfId="445"/>
  </cellStyles>
  <dxfs count="5">
    <dxf>
      <font>
        <b/>
        <i val="0"/>
        <strike val="0"/>
        <color auto="1"/>
      </font>
      <fill>
        <patternFill patternType="solid">
          <fgColor indexed="64"/>
          <bgColor rgb="FFFFF98C"/>
        </patternFill>
      </fill>
    </dxf>
    <dxf>
      <font>
        <strike val="0"/>
        <color auto="1"/>
      </font>
      <fill>
        <patternFill patternType="solid">
          <fgColor indexed="64"/>
          <bgColor theme="5" tint="0.39997558519241921"/>
        </patternFill>
      </fill>
    </dxf>
    <dxf>
      <font>
        <strike val="0"/>
        <color auto="1"/>
      </font>
      <fill>
        <patternFill patternType="solid">
          <fgColor indexed="64"/>
          <bgColor theme="0" tint="-4.9989318521683403E-2"/>
        </patternFill>
      </fill>
      <border>
        <left/>
        <right/>
        <top/>
        <bottom/>
      </border>
    </dxf>
    <dxf>
      <font>
        <strike val="0"/>
        <color theme="5" tint="-0.249977111117893"/>
      </font>
      <fill>
        <patternFill patternType="solid">
          <fgColor indexed="64"/>
          <bgColor theme="5" tint="-0.249977111117893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theme="0" tint="-4.9989318521683403E-2"/>
        </patternFill>
      </fill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>
                <a:solidFill>
                  <a:schemeClr val="tx1">
                    <a:lumMod val="75000"/>
                    <a:lumOff val="25000"/>
                  </a:schemeClr>
                </a:solidFill>
                <a:latin typeface="Helvetica Neue"/>
              </a:defRPr>
            </a:pPr>
            <a:r>
              <a:rPr lang="en-US" b="0" i="0">
                <a:solidFill>
                  <a:schemeClr val="tx1">
                    <a:lumMod val="75000"/>
                    <a:lumOff val="25000"/>
                  </a:schemeClr>
                </a:solidFill>
                <a:latin typeface="Helvetica Neue"/>
              </a:rPr>
              <a:t>WEIGHT CHANGE GRAPH</a:t>
            </a:r>
          </a:p>
        </c:rich>
      </c:tx>
      <c:layout>
        <c:manualLayout>
          <c:xMode val="edge"/>
          <c:yMode val="edge"/>
          <c:x val="0.035546769889058"/>
          <c:y val="0.014468952163192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Scale Reading</c:v>
          </c:tx>
          <c:spPr>
            <a:ln w="31750">
              <a:solidFill>
                <a:schemeClr val="bg1">
                  <a:lumMod val="85000"/>
                  <a:alpha val="5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tx1">
                  <a:lumMod val="75000"/>
                  <a:lumOff val="25000"/>
                </a:schemeClr>
              </a:solidFill>
              <a:ln w="0" cmpd="sng">
                <a:noFill/>
                <a:prstDash val="solid"/>
              </a:ln>
              <a:effectLst/>
            </c:spPr>
          </c:marker>
          <c:trendline>
            <c:name>Weight Trend</c:name>
            <c:spPr>
              <a:ln w="28575">
                <a:solidFill>
                  <a:schemeClr val="accent2">
                    <a:lumMod val="75000"/>
                  </a:schemeClr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NUTRITION!$B$29:$B$169</c:f>
              <c:numCache>
                <c:formatCode>[$-409]d\-mmm;@</c:formatCode>
                <c:ptCount val="141"/>
                <c:pt idx="0">
                  <c:v>41778.0</c:v>
                </c:pt>
                <c:pt idx="1">
                  <c:v>41779.0</c:v>
                </c:pt>
                <c:pt idx="2">
                  <c:v>41780.0</c:v>
                </c:pt>
                <c:pt idx="3">
                  <c:v>41781.0</c:v>
                </c:pt>
                <c:pt idx="4">
                  <c:v>41782.0</c:v>
                </c:pt>
                <c:pt idx="5">
                  <c:v>41783.0</c:v>
                </c:pt>
                <c:pt idx="6">
                  <c:v>41784.0</c:v>
                </c:pt>
                <c:pt idx="7">
                  <c:v>41785.0</c:v>
                </c:pt>
                <c:pt idx="8">
                  <c:v>41786.0</c:v>
                </c:pt>
                <c:pt idx="9">
                  <c:v>41787.0</c:v>
                </c:pt>
                <c:pt idx="10">
                  <c:v>41788.0</c:v>
                </c:pt>
                <c:pt idx="11">
                  <c:v>41789.0</c:v>
                </c:pt>
                <c:pt idx="12">
                  <c:v>41790.0</c:v>
                </c:pt>
                <c:pt idx="13">
                  <c:v>41791.0</c:v>
                </c:pt>
                <c:pt idx="14">
                  <c:v>41792.0</c:v>
                </c:pt>
                <c:pt idx="15">
                  <c:v>41793.0</c:v>
                </c:pt>
                <c:pt idx="16">
                  <c:v>41794.0</c:v>
                </c:pt>
                <c:pt idx="17">
                  <c:v>41795.0</c:v>
                </c:pt>
                <c:pt idx="18">
                  <c:v>41796.0</c:v>
                </c:pt>
                <c:pt idx="19">
                  <c:v>41797.0</c:v>
                </c:pt>
                <c:pt idx="20">
                  <c:v>41798.0</c:v>
                </c:pt>
                <c:pt idx="21">
                  <c:v>41799.0</c:v>
                </c:pt>
                <c:pt idx="22">
                  <c:v>41800.0</c:v>
                </c:pt>
                <c:pt idx="23">
                  <c:v>41801.0</c:v>
                </c:pt>
                <c:pt idx="24">
                  <c:v>41802.0</c:v>
                </c:pt>
                <c:pt idx="25">
                  <c:v>41803.0</c:v>
                </c:pt>
                <c:pt idx="26">
                  <c:v>41804.0</c:v>
                </c:pt>
                <c:pt idx="27">
                  <c:v>41805.0</c:v>
                </c:pt>
                <c:pt idx="28">
                  <c:v>41806.0</c:v>
                </c:pt>
                <c:pt idx="29">
                  <c:v>41807.0</c:v>
                </c:pt>
                <c:pt idx="30">
                  <c:v>41808.0</c:v>
                </c:pt>
                <c:pt idx="31">
                  <c:v>41809.0</c:v>
                </c:pt>
                <c:pt idx="32">
                  <c:v>41810.0</c:v>
                </c:pt>
                <c:pt idx="33">
                  <c:v>41811.0</c:v>
                </c:pt>
                <c:pt idx="34">
                  <c:v>41812.0</c:v>
                </c:pt>
                <c:pt idx="35">
                  <c:v>41813.0</c:v>
                </c:pt>
                <c:pt idx="36">
                  <c:v>41814.0</c:v>
                </c:pt>
                <c:pt idx="37">
                  <c:v>41815.0</c:v>
                </c:pt>
                <c:pt idx="38">
                  <c:v>41816.0</c:v>
                </c:pt>
                <c:pt idx="39">
                  <c:v>41817.0</c:v>
                </c:pt>
                <c:pt idx="40">
                  <c:v>41818.0</c:v>
                </c:pt>
                <c:pt idx="41">
                  <c:v>41819.0</c:v>
                </c:pt>
                <c:pt idx="42">
                  <c:v>41820.0</c:v>
                </c:pt>
                <c:pt idx="43">
                  <c:v>41821.0</c:v>
                </c:pt>
                <c:pt idx="44">
                  <c:v>41822.0</c:v>
                </c:pt>
                <c:pt idx="45">
                  <c:v>41823.0</c:v>
                </c:pt>
                <c:pt idx="46">
                  <c:v>41824.0</c:v>
                </c:pt>
                <c:pt idx="47">
                  <c:v>41825.0</c:v>
                </c:pt>
                <c:pt idx="48">
                  <c:v>41826.0</c:v>
                </c:pt>
                <c:pt idx="49">
                  <c:v>41827.0</c:v>
                </c:pt>
                <c:pt idx="50">
                  <c:v>41828.0</c:v>
                </c:pt>
                <c:pt idx="51">
                  <c:v>41829.0</c:v>
                </c:pt>
                <c:pt idx="52">
                  <c:v>41830.0</c:v>
                </c:pt>
                <c:pt idx="53">
                  <c:v>41831.0</c:v>
                </c:pt>
                <c:pt idx="54">
                  <c:v>41832.0</c:v>
                </c:pt>
                <c:pt idx="55">
                  <c:v>41833.0</c:v>
                </c:pt>
                <c:pt idx="56">
                  <c:v>41834.0</c:v>
                </c:pt>
                <c:pt idx="57">
                  <c:v>41835.0</c:v>
                </c:pt>
                <c:pt idx="58">
                  <c:v>41836.0</c:v>
                </c:pt>
                <c:pt idx="59">
                  <c:v>41837.0</c:v>
                </c:pt>
                <c:pt idx="60">
                  <c:v>41838.0</c:v>
                </c:pt>
                <c:pt idx="61">
                  <c:v>41839.0</c:v>
                </c:pt>
                <c:pt idx="62">
                  <c:v>41840.0</c:v>
                </c:pt>
                <c:pt idx="63">
                  <c:v>41841.0</c:v>
                </c:pt>
                <c:pt idx="64">
                  <c:v>41842.0</c:v>
                </c:pt>
                <c:pt idx="65">
                  <c:v>41843.0</c:v>
                </c:pt>
                <c:pt idx="66">
                  <c:v>41844.0</c:v>
                </c:pt>
                <c:pt idx="67">
                  <c:v>41845.0</c:v>
                </c:pt>
                <c:pt idx="68">
                  <c:v>41846.0</c:v>
                </c:pt>
                <c:pt idx="69">
                  <c:v>41847.0</c:v>
                </c:pt>
                <c:pt idx="70">
                  <c:v>41848.0</c:v>
                </c:pt>
                <c:pt idx="71">
                  <c:v>41849.0</c:v>
                </c:pt>
                <c:pt idx="72">
                  <c:v>41850.0</c:v>
                </c:pt>
                <c:pt idx="73">
                  <c:v>41851.0</c:v>
                </c:pt>
                <c:pt idx="74">
                  <c:v>41852.0</c:v>
                </c:pt>
                <c:pt idx="75">
                  <c:v>41853.0</c:v>
                </c:pt>
                <c:pt idx="76">
                  <c:v>41854.0</c:v>
                </c:pt>
                <c:pt idx="77">
                  <c:v>41855.0</c:v>
                </c:pt>
                <c:pt idx="78">
                  <c:v>41856.0</c:v>
                </c:pt>
                <c:pt idx="79">
                  <c:v>41857.0</c:v>
                </c:pt>
                <c:pt idx="80">
                  <c:v>41858.0</c:v>
                </c:pt>
                <c:pt idx="81">
                  <c:v>41859.0</c:v>
                </c:pt>
                <c:pt idx="82">
                  <c:v>41860.0</c:v>
                </c:pt>
                <c:pt idx="83">
                  <c:v>41861.0</c:v>
                </c:pt>
                <c:pt idx="84">
                  <c:v>41862.0</c:v>
                </c:pt>
                <c:pt idx="85">
                  <c:v>41863.0</c:v>
                </c:pt>
                <c:pt idx="86">
                  <c:v>41864.0</c:v>
                </c:pt>
                <c:pt idx="87">
                  <c:v>41865.0</c:v>
                </c:pt>
                <c:pt idx="88">
                  <c:v>41866.0</c:v>
                </c:pt>
                <c:pt idx="89">
                  <c:v>41867.0</c:v>
                </c:pt>
                <c:pt idx="90">
                  <c:v>41868.0</c:v>
                </c:pt>
                <c:pt idx="91">
                  <c:v>41869.0</c:v>
                </c:pt>
                <c:pt idx="92">
                  <c:v>41870.0</c:v>
                </c:pt>
                <c:pt idx="93">
                  <c:v>41871.0</c:v>
                </c:pt>
                <c:pt idx="94">
                  <c:v>41872.0</c:v>
                </c:pt>
                <c:pt idx="95">
                  <c:v>41873.0</c:v>
                </c:pt>
                <c:pt idx="96">
                  <c:v>41874.0</c:v>
                </c:pt>
                <c:pt idx="97">
                  <c:v>41875.0</c:v>
                </c:pt>
                <c:pt idx="98">
                  <c:v>41876.0</c:v>
                </c:pt>
                <c:pt idx="99">
                  <c:v>41877.0</c:v>
                </c:pt>
                <c:pt idx="100">
                  <c:v>41878.0</c:v>
                </c:pt>
                <c:pt idx="101">
                  <c:v>41879.0</c:v>
                </c:pt>
                <c:pt idx="102">
                  <c:v>41880.0</c:v>
                </c:pt>
                <c:pt idx="103">
                  <c:v>41881.0</c:v>
                </c:pt>
                <c:pt idx="104">
                  <c:v>41882.0</c:v>
                </c:pt>
                <c:pt idx="105">
                  <c:v>41883.0</c:v>
                </c:pt>
                <c:pt idx="106">
                  <c:v>41884.0</c:v>
                </c:pt>
                <c:pt idx="107">
                  <c:v>41885.0</c:v>
                </c:pt>
                <c:pt idx="108">
                  <c:v>41886.0</c:v>
                </c:pt>
                <c:pt idx="109">
                  <c:v>41887.0</c:v>
                </c:pt>
                <c:pt idx="110">
                  <c:v>41888.0</c:v>
                </c:pt>
                <c:pt idx="111">
                  <c:v>41889.0</c:v>
                </c:pt>
                <c:pt idx="112">
                  <c:v>41890.0</c:v>
                </c:pt>
                <c:pt idx="113">
                  <c:v>41891.0</c:v>
                </c:pt>
                <c:pt idx="114">
                  <c:v>41892.0</c:v>
                </c:pt>
                <c:pt idx="115">
                  <c:v>41893.0</c:v>
                </c:pt>
                <c:pt idx="116">
                  <c:v>41894.0</c:v>
                </c:pt>
                <c:pt idx="117">
                  <c:v>41895.0</c:v>
                </c:pt>
                <c:pt idx="118">
                  <c:v>41896.0</c:v>
                </c:pt>
                <c:pt idx="119">
                  <c:v>41897.0</c:v>
                </c:pt>
                <c:pt idx="120">
                  <c:v>41898.0</c:v>
                </c:pt>
                <c:pt idx="121">
                  <c:v>41899.0</c:v>
                </c:pt>
                <c:pt idx="122">
                  <c:v>41900.0</c:v>
                </c:pt>
                <c:pt idx="123">
                  <c:v>41901.0</c:v>
                </c:pt>
                <c:pt idx="124">
                  <c:v>41902.0</c:v>
                </c:pt>
                <c:pt idx="125">
                  <c:v>41903.0</c:v>
                </c:pt>
                <c:pt idx="126">
                  <c:v>41904.0</c:v>
                </c:pt>
                <c:pt idx="127">
                  <c:v>41905.0</c:v>
                </c:pt>
                <c:pt idx="128">
                  <c:v>41906.0</c:v>
                </c:pt>
                <c:pt idx="129">
                  <c:v>41907.0</c:v>
                </c:pt>
                <c:pt idx="130">
                  <c:v>41908.0</c:v>
                </c:pt>
                <c:pt idx="131">
                  <c:v>41909.0</c:v>
                </c:pt>
                <c:pt idx="132">
                  <c:v>41910.0</c:v>
                </c:pt>
                <c:pt idx="133">
                  <c:v>41911.0</c:v>
                </c:pt>
                <c:pt idx="134">
                  <c:v>41912.0</c:v>
                </c:pt>
                <c:pt idx="135">
                  <c:v>41913.0</c:v>
                </c:pt>
                <c:pt idx="136">
                  <c:v>41914.0</c:v>
                </c:pt>
                <c:pt idx="137">
                  <c:v>41915.0</c:v>
                </c:pt>
                <c:pt idx="138">
                  <c:v>41916.0</c:v>
                </c:pt>
                <c:pt idx="139">
                  <c:v>41917.0</c:v>
                </c:pt>
                <c:pt idx="140">
                  <c:v>41918.0</c:v>
                </c:pt>
              </c:numCache>
            </c:numRef>
          </c:cat>
          <c:val>
            <c:numRef>
              <c:f>[0]!ExpThis</c:f>
              <c:numCache>
                <c:formatCode>General</c:formatCode>
                <c:ptCount val="17"/>
                <c:pt idx="0">
                  <c:v>160.2</c:v>
                </c:pt>
                <c:pt idx="1">
                  <c:v>160.0</c:v>
                </c:pt>
                <c:pt idx="2">
                  <c:v>160.4</c:v>
                </c:pt>
                <c:pt idx="3">
                  <c:v>160.2</c:v>
                </c:pt>
                <c:pt idx="4">
                  <c:v>161.0</c:v>
                </c:pt>
                <c:pt idx="5">
                  <c:v>160.5</c:v>
                </c:pt>
                <c:pt idx="6">
                  <c:v>161.0</c:v>
                </c:pt>
                <c:pt idx="7">
                  <c:v>162.2</c:v>
                </c:pt>
                <c:pt idx="8">
                  <c:v>160.8</c:v>
                </c:pt>
                <c:pt idx="9">
                  <c:v>161.2</c:v>
                </c:pt>
                <c:pt idx="10">
                  <c:v>161.1</c:v>
                </c:pt>
                <c:pt idx="11">
                  <c:v>160.6</c:v>
                </c:pt>
                <c:pt idx="12">
                  <c:v>160.9</c:v>
                </c:pt>
                <c:pt idx="13">
                  <c:v>161.8</c:v>
                </c:pt>
                <c:pt idx="14">
                  <c:v>161.2</c:v>
                </c:pt>
                <c:pt idx="15">
                  <c:v>161.6</c:v>
                </c:pt>
                <c:pt idx="16">
                  <c:v>162.0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752792"/>
        <c:axId val="2081756168"/>
      </c:lineChart>
      <c:dateAx>
        <c:axId val="2081752792"/>
        <c:scaling>
          <c:orientation val="minMax"/>
        </c:scaling>
        <c:delete val="0"/>
        <c:axPos val="b"/>
        <c:numFmt formatCode="mmm\ d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2081756168"/>
        <c:crosses val="autoZero"/>
        <c:auto val="0"/>
        <c:lblOffset val="100"/>
        <c:baseTimeUnit val="days"/>
      </c:dateAx>
      <c:valAx>
        <c:axId val="2081756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 baseline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2081752792"/>
        <c:crosses val="autoZero"/>
        <c:crossBetween val="between"/>
      </c:valAx>
    </c:plotArea>
    <c:legend>
      <c:legendPos val="b"/>
      <c:layout/>
      <c:overlay val="0"/>
      <c:spPr>
        <a:solidFill>
          <a:schemeClr val="bg1">
            <a:lumMod val="95000"/>
          </a:schemeClr>
        </a:solidFill>
        <a:ln w="22225">
          <a:solidFill>
            <a:schemeClr val="tx1">
              <a:lumMod val="50000"/>
              <a:lumOff val="50000"/>
            </a:schemeClr>
          </a:solidFill>
        </a:ln>
        <a:effectLst>
          <a:softEdge rad="25400"/>
        </a:effectLst>
      </c:spPr>
      <c:txPr>
        <a:bodyPr/>
        <a:lstStyle/>
        <a:p>
          <a:pPr>
            <a:defRPr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/>
  </c:spPr>
  <c:txPr>
    <a:bodyPr/>
    <a:lstStyle/>
    <a:p>
      <a:pPr>
        <a:defRPr>
          <a:solidFill>
            <a:schemeClr val="accent2">
              <a:lumMod val="75000"/>
            </a:schemeClr>
          </a:solidFill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strengthathlete.com" TargetMode="External"/><Relationship Id="rId2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876" y="0"/>
    <xdr:ext cx="11074224" cy="922852"/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76" y="0"/>
          <a:ext cx="11074224" cy="922852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3</xdr:row>
      <xdr:rowOff>88900</xdr:rowOff>
    </xdr:from>
    <xdr:to>
      <xdr:col>12</xdr:col>
      <xdr:colOff>690880</xdr:colOff>
      <xdr:row>25</xdr:row>
      <xdr:rowOff>125730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76200</xdr:rowOff>
    </xdr:from>
    <xdr:to>
      <xdr:col>5</xdr:col>
      <xdr:colOff>625968</xdr:colOff>
      <xdr:row>2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76200"/>
          <a:ext cx="301356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ymath/Dropbox/The%20Strength%20Athlete/TSA_Master_OFFSEAS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ITION"/>
      <sheetName val="WEIGHT TRACKING"/>
      <sheetName val="TRAINING"/>
      <sheetName val="TECHNIQUE"/>
      <sheetName val="NOTES &amp; PLANNER"/>
      <sheetName val="WILKS"/>
    </sheetNames>
    <sheetDataSet>
      <sheetData sheetId="0">
        <row r="27">
          <cell r="B27">
            <v>0</v>
          </cell>
        </row>
        <row r="29">
          <cell r="C29">
            <v>193.8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calendar.com/Free_2016_Calendar.htm" TargetMode="External"/><Relationship Id="rId4" Type="http://schemas.openxmlformats.org/officeDocument/2006/relationships/drawing" Target="../drawings/drawing3.xml"/><Relationship Id="rId1" Type="http://schemas.openxmlformats.org/officeDocument/2006/relationships/hyperlink" Target="http://www.wincalendar.com/Free_2015_Calendar.htm" TargetMode="External"/><Relationship Id="rId2" Type="http://schemas.openxmlformats.org/officeDocument/2006/relationships/hyperlink" Target="http://www.wincalendar.com/Online-Calendar-With-Holiday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5" tint="-0.249977111117893"/>
    <pageSetUpPr autoPageBreaks="0"/>
  </sheetPr>
  <dimension ref="A1:P393"/>
  <sheetViews>
    <sheetView showGridLines="0" showRuler="0" view="pageLayout" workbookViewId="0">
      <selection activeCell="E17" sqref="E17"/>
    </sheetView>
  </sheetViews>
  <sheetFormatPr baseColWidth="10" defaultColWidth="0" defaultRowHeight="15" x14ac:dyDescent="0"/>
  <cols>
    <col min="1" max="1" width="20.1640625" customWidth="1"/>
    <col min="2" max="2" width="12.83203125" customWidth="1"/>
    <col min="3" max="3" width="14.1640625" customWidth="1"/>
    <col min="4" max="4" width="10.83203125" customWidth="1"/>
    <col min="5" max="5" width="18.1640625" customWidth="1"/>
    <col min="6" max="6" width="24.33203125" customWidth="1"/>
    <col min="7" max="7" width="12.33203125" customWidth="1"/>
    <col min="8" max="8" width="25.6640625" customWidth="1"/>
    <col min="9" max="9" width="29" customWidth="1"/>
    <col min="10" max="10" width="32" customWidth="1"/>
    <col min="11" max="11" width="36" customWidth="1"/>
    <col min="12" max="16384" width="10.83203125" hidden="1"/>
  </cols>
  <sheetData>
    <row r="1" spans="1:16" ht="16" customHeight="1">
      <c r="A1" s="72"/>
      <c r="B1" s="61"/>
      <c r="C1" s="61"/>
      <c r="D1" s="61"/>
      <c r="E1" s="61"/>
      <c r="F1" s="61"/>
      <c r="G1" s="61"/>
      <c r="H1" s="61"/>
      <c r="I1" s="73"/>
      <c r="J1" s="38" t="s">
        <v>23</v>
      </c>
      <c r="K1" s="7"/>
      <c r="L1" s="88" t="s">
        <v>54</v>
      </c>
    </row>
    <row r="2" spans="1:16" ht="18" customHeight="1">
      <c r="A2" s="72"/>
      <c r="B2" s="61"/>
      <c r="C2" s="61"/>
      <c r="D2" s="61"/>
      <c r="E2" s="61"/>
      <c r="F2" s="61"/>
      <c r="G2" s="61"/>
      <c r="H2" s="61"/>
      <c r="I2" s="73"/>
      <c r="J2" s="6" t="s">
        <v>26</v>
      </c>
      <c r="K2" s="8" t="s">
        <v>115</v>
      </c>
      <c r="L2" s="88" t="s">
        <v>55</v>
      </c>
    </row>
    <row r="3" spans="1:16" ht="18" customHeight="1">
      <c r="A3" s="72"/>
      <c r="B3" s="61"/>
      <c r="C3" s="61"/>
      <c r="D3" s="61"/>
      <c r="E3" s="61"/>
      <c r="F3" s="61"/>
      <c r="G3" s="61"/>
      <c r="H3" s="61"/>
      <c r="I3" s="73"/>
      <c r="J3" s="50" t="s">
        <v>33</v>
      </c>
      <c r="K3" s="51">
        <v>21</v>
      </c>
      <c r="L3" s="88" t="s">
        <v>56</v>
      </c>
    </row>
    <row r="4" spans="1:16" ht="18" customHeight="1">
      <c r="A4" s="72"/>
      <c r="B4" s="61"/>
      <c r="C4" s="61"/>
      <c r="D4" s="61"/>
      <c r="E4" s="61"/>
      <c r="F4" s="61"/>
      <c r="G4" s="61"/>
      <c r="H4" s="61"/>
      <c r="I4" s="73"/>
      <c r="J4" s="6" t="s">
        <v>31</v>
      </c>
      <c r="K4" s="19" t="s">
        <v>49</v>
      </c>
      <c r="L4" s="89" t="s">
        <v>57</v>
      </c>
      <c r="M4" s="22"/>
      <c r="N4" s="22"/>
      <c r="O4" s="22"/>
      <c r="P4" s="22"/>
    </row>
    <row r="5" spans="1:16" ht="18" customHeight="1">
      <c r="A5" s="30"/>
      <c r="B5" s="61"/>
      <c r="C5" s="61"/>
      <c r="D5" s="61"/>
      <c r="E5" s="61"/>
      <c r="F5" s="61"/>
      <c r="G5" s="61"/>
      <c r="H5" s="61"/>
      <c r="I5" s="73"/>
      <c r="J5" s="50" t="s">
        <v>32</v>
      </c>
      <c r="K5" s="20" t="s">
        <v>94</v>
      </c>
      <c r="L5" s="89" t="s">
        <v>58</v>
      </c>
      <c r="M5" s="23"/>
      <c r="N5" s="24"/>
      <c r="O5" s="22"/>
      <c r="P5" s="22"/>
    </row>
    <row r="6" spans="1:16" ht="18" customHeight="1">
      <c r="A6" s="74"/>
      <c r="B6" s="24"/>
      <c r="C6" s="75"/>
      <c r="D6" s="61"/>
      <c r="E6" s="1"/>
      <c r="F6" s="1"/>
      <c r="G6" s="1"/>
      <c r="H6" s="1"/>
      <c r="I6" s="73"/>
      <c r="J6" s="6" t="s">
        <v>25</v>
      </c>
      <c r="K6" s="21">
        <v>160</v>
      </c>
      <c r="L6" s="89" t="s">
        <v>59</v>
      </c>
      <c r="M6" s="25"/>
      <c r="N6" s="26"/>
      <c r="O6" s="22"/>
      <c r="P6" s="22"/>
    </row>
    <row r="7" spans="1:16" ht="16" customHeight="1">
      <c r="A7" s="70" t="s">
        <v>19</v>
      </c>
      <c r="B7" s="36"/>
      <c r="C7" s="37"/>
      <c r="D7" s="61"/>
      <c r="E7" s="126" t="s">
        <v>92</v>
      </c>
      <c r="F7" s="126"/>
      <c r="G7" s="126"/>
      <c r="H7" s="1"/>
      <c r="I7" s="76"/>
      <c r="J7" s="50" t="s">
        <v>24</v>
      </c>
      <c r="K7" s="52" t="s">
        <v>95</v>
      </c>
      <c r="L7" s="89" t="s">
        <v>60</v>
      </c>
      <c r="M7" s="25"/>
      <c r="N7" s="27"/>
      <c r="O7" s="22"/>
      <c r="P7" s="22"/>
    </row>
    <row r="8" spans="1:16" ht="16" customHeight="1">
      <c r="A8" s="125" t="s">
        <v>116</v>
      </c>
      <c r="B8" s="125"/>
      <c r="C8" s="125"/>
      <c r="D8" s="61"/>
      <c r="E8" s="126"/>
      <c r="F8" s="126"/>
      <c r="G8" s="126"/>
      <c r="H8" s="1"/>
      <c r="I8" s="76"/>
      <c r="J8" s="9"/>
      <c r="K8" s="9"/>
      <c r="L8" s="89" t="s">
        <v>61</v>
      </c>
      <c r="M8" s="25"/>
      <c r="N8" s="28"/>
      <c r="O8" s="22"/>
      <c r="P8" s="22"/>
    </row>
    <row r="9" spans="1:16" ht="16" customHeight="1">
      <c r="A9" s="125"/>
      <c r="B9" s="125"/>
      <c r="C9" s="125"/>
      <c r="D9" s="61"/>
      <c r="E9" s="126"/>
      <c r="F9" s="126"/>
      <c r="G9" s="126"/>
      <c r="H9" s="86" t="s">
        <v>53</v>
      </c>
      <c r="I9" s="57" t="s">
        <v>96</v>
      </c>
      <c r="J9" s="92" t="s">
        <v>97</v>
      </c>
      <c r="K9" s="70" t="s">
        <v>98</v>
      </c>
      <c r="L9" s="89" t="s">
        <v>62</v>
      </c>
      <c r="M9" s="25"/>
      <c r="N9" s="28"/>
      <c r="O9" s="22"/>
      <c r="P9" s="22"/>
    </row>
    <row r="10" spans="1:16" ht="15" customHeight="1">
      <c r="A10" s="125"/>
      <c r="B10" s="125"/>
      <c r="C10" s="125"/>
      <c r="D10" s="61"/>
      <c r="E10" s="126"/>
      <c r="F10" s="126"/>
      <c r="G10" s="126"/>
      <c r="H10" s="93" t="s">
        <v>60</v>
      </c>
      <c r="I10" s="94" t="s">
        <v>99</v>
      </c>
      <c r="J10" s="95" t="str">
        <f ca="1">IF(OR(I10="",ISTEXT(I10)),"",QUOTIENT(I10-TODAY(),7)&amp;" weeks - "&amp;MOD(I10-TODAY(),7)&amp;" days out")</f>
        <v/>
      </c>
      <c r="K10" s="96"/>
      <c r="L10" s="89" t="s">
        <v>63</v>
      </c>
      <c r="M10" s="25"/>
      <c r="N10" s="29"/>
      <c r="O10" s="22"/>
      <c r="P10" s="22"/>
    </row>
    <row r="11" spans="1:16" ht="15" customHeight="1">
      <c r="A11" s="125"/>
      <c r="B11" s="125"/>
      <c r="C11" s="125"/>
      <c r="D11" s="61"/>
      <c r="E11" s="126"/>
      <c r="F11" s="126"/>
      <c r="G11" s="126"/>
      <c r="H11" s="97"/>
      <c r="I11" s="98" t="s">
        <v>100</v>
      </c>
      <c r="J11" s="99" t="str">
        <f ca="1">IF(OR(I11="",ISTEXT(I11)),"",QUOTIENT(I11-TODAY(),7)&amp;" weeks - "&amp;MOD(I11-TODAY(),7)&amp;" days out")</f>
        <v/>
      </c>
      <c r="K11" s="100"/>
      <c r="L11" s="89" t="s">
        <v>64</v>
      </c>
      <c r="M11" s="25"/>
      <c r="N11" s="29"/>
      <c r="O11" s="22"/>
      <c r="P11" s="22"/>
    </row>
    <row r="12" spans="1:16">
      <c r="A12" s="125"/>
      <c r="B12" s="125"/>
      <c r="C12" s="125"/>
      <c r="D12" s="61"/>
      <c r="E12" s="126"/>
      <c r="F12" s="126"/>
      <c r="G12" s="126"/>
      <c r="H12" s="93"/>
      <c r="I12" s="94" t="s">
        <v>101</v>
      </c>
      <c r="J12" s="95" t="str">
        <f ca="1">IF(OR(I12="",ISTEXT(I12)),"",QUOTIENT(I12-TODAY(),7)&amp;" weeks - "&amp;MOD(I12-TODAY(),7)&amp;" days out")</f>
        <v/>
      </c>
      <c r="K12" s="96"/>
      <c r="L12" s="89" t="s">
        <v>75</v>
      </c>
      <c r="M12" s="22"/>
      <c r="N12" s="22"/>
    </row>
    <row r="13" spans="1:16" ht="18">
      <c r="A13" s="125"/>
      <c r="B13" s="125"/>
      <c r="C13" s="125"/>
      <c r="D13" s="61"/>
      <c r="E13" s="78"/>
      <c r="F13" s="78"/>
      <c r="G13" s="77" t="s">
        <v>93</v>
      </c>
      <c r="H13" s="61"/>
      <c r="I13" s="78"/>
      <c r="J13" s="33"/>
      <c r="K13" s="33"/>
      <c r="L13" s="89" t="s">
        <v>76</v>
      </c>
      <c r="M13" s="22"/>
      <c r="N13" s="22"/>
    </row>
    <row r="14" spans="1:16" ht="15" customHeight="1">
      <c r="A14" s="35" t="s">
        <v>42</v>
      </c>
      <c r="B14" s="63"/>
      <c r="C14" s="37"/>
      <c r="D14" s="63"/>
      <c r="E14" s="66"/>
      <c r="F14" s="63" t="s">
        <v>5</v>
      </c>
      <c r="G14" s="63" t="s">
        <v>7</v>
      </c>
      <c r="H14" s="61"/>
      <c r="I14" s="49" t="s">
        <v>10</v>
      </c>
      <c r="J14" s="101" t="s">
        <v>11</v>
      </c>
      <c r="K14" s="101" t="s">
        <v>12</v>
      </c>
      <c r="L14" s="90" t="s">
        <v>77</v>
      </c>
      <c r="M14" s="22"/>
      <c r="N14" s="22"/>
    </row>
    <row r="15" spans="1:16" ht="15" customHeight="1">
      <c r="A15" s="64" t="s">
        <v>43</v>
      </c>
      <c r="B15" s="64"/>
      <c r="C15" s="64"/>
      <c r="D15" s="67"/>
      <c r="E15" s="67"/>
      <c r="F15" s="71" t="s">
        <v>47</v>
      </c>
      <c r="G15" s="19">
        <f>CEILING(K6*0.0417,0.1)</f>
        <v>6.7</v>
      </c>
      <c r="H15" s="61"/>
      <c r="I15" s="47" t="s">
        <v>34</v>
      </c>
      <c r="J15" s="80" t="s">
        <v>20</v>
      </c>
      <c r="K15" s="83" t="s">
        <v>20</v>
      </c>
      <c r="L15" s="89" t="s">
        <v>78</v>
      </c>
      <c r="M15" s="22"/>
      <c r="N15" s="22"/>
    </row>
    <row r="16" spans="1:16" ht="15" customHeight="1">
      <c r="A16" s="65" t="s">
        <v>44</v>
      </c>
      <c r="B16" s="65"/>
      <c r="C16" s="65"/>
      <c r="D16" s="68"/>
      <c r="E16" s="69"/>
      <c r="F16" s="40" t="s">
        <v>6</v>
      </c>
      <c r="G16" s="34">
        <v>25</v>
      </c>
      <c r="H16" s="61"/>
      <c r="I16" s="41" t="s">
        <v>35</v>
      </c>
      <c r="J16" s="81" t="s">
        <v>20</v>
      </c>
      <c r="K16" s="84" t="s">
        <v>20</v>
      </c>
      <c r="L16" s="89" t="s">
        <v>79</v>
      </c>
      <c r="M16" s="30"/>
      <c r="N16" s="30"/>
    </row>
    <row r="17" spans="1:16" ht="16" thickBot="1">
      <c r="A17" s="64" t="s">
        <v>45</v>
      </c>
      <c r="B17" s="64"/>
      <c r="C17" s="64"/>
      <c r="D17" s="67"/>
      <c r="E17" s="67"/>
      <c r="F17" s="39" t="s">
        <v>8</v>
      </c>
      <c r="G17" s="5">
        <f>CEILING(C24*0.00125,0.1)</f>
        <v>3</v>
      </c>
      <c r="H17" s="61"/>
      <c r="I17" s="48" t="s">
        <v>36</v>
      </c>
      <c r="J17" s="82" t="s">
        <v>51</v>
      </c>
      <c r="K17" s="85" t="s">
        <v>51</v>
      </c>
      <c r="L17" s="89" t="s">
        <v>80</v>
      </c>
      <c r="M17" s="31"/>
      <c r="N17" s="32"/>
    </row>
    <row r="18" spans="1:16" ht="19" customHeight="1">
      <c r="A18" s="65" t="s">
        <v>46</v>
      </c>
      <c r="B18" s="65"/>
      <c r="C18" s="65"/>
      <c r="D18" s="62"/>
      <c r="E18" s="67"/>
      <c r="F18" s="41" t="s">
        <v>9</v>
      </c>
      <c r="G18" s="20">
        <f>CEILING(G24*0.001,0.1)</f>
        <v>2.8000000000000003</v>
      </c>
      <c r="H18" s="61"/>
      <c r="I18" s="55" t="s">
        <v>52</v>
      </c>
      <c r="J18" s="53"/>
      <c r="K18" s="54"/>
      <c r="L18" s="89" t="s">
        <v>81</v>
      </c>
      <c r="M18" s="32"/>
      <c r="N18" s="32"/>
    </row>
    <row r="19" spans="1:16" s="18" customFormat="1" ht="1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89" t="s">
        <v>82</v>
      </c>
      <c r="M19" s="22"/>
      <c r="N19" s="22"/>
    </row>
    <row r="20" spans="1:16">
      <c r="A20" s="36" t="s">
        <v>4</v>
      </c>
      <c r="B20" s="17" t="s">
        <v>11</v>
      </c>
      <c r="C20" s="17" t="s">
        <v>12</v>
      </c>
      <c r="D20" s="61"/>
      <c r="E20" s="36" t="s">
        <v>21</v>
      </c>
      <c r="F20" s="36" t="s">
        <v>11</v>
      </c>
      <c r="G20" s="36" t="s">
        <v>12</v>
      </c>
      <c r="H20" s="61"/>
      <c r="I20" s="57" t="s">
        <v>18</v>
      </c>
      <c r="J20" s="56"/>
      <c r="K20" s="56"/>
      <c r="L20" s="89" t="s">
        <v>83</v>
      </c>
      <c r="M20" s="22"/>
      <c r="N20" s="22"/>
    </row>
    <row r="21" spans="1:16">
      <c r="A21" s="44" t="s">
        <v>0</v>
      </c>
      <c r="B21" s="4">
        <v>65</v>
      </c>
      <c r="C21" s="42">
        <v>65</v>
      </c>
      <c r="D21" s="61"/>
      <c r="E21" s="39" t="s">
        <v>0</v>
      </c>
      <c r="F21" s="4">
        <v>65</v>
      </c>
      <c r="G21" s="42">
        <v>65</v>
      </c>
      <c r="H21" s="61"/>
      <c r="I21" s="41" t="s">
        <v>37</v>
      </c>
      <c r="J21" s="102"/>
      <c r="K21" s="46"/>
      <c r="L21" s="89" t="s">
        <v>65</v>
      </c>
      <c r="M21" s="22"/>
    </row>
    <row r="22" spans="1:16">
      <c r="A22" s="44" t="s">
        <v>1</v>
      </c>
      <c r="B22" s="4">
        <v>250</v>
      </c>
      <c r="C22" s="42">
        <v>250</v>
      </c>
      <c r="D22" s="61"/>
      <c r="E22" s="39" t="s">
        <v>1</v>
      </c>
      <c r="F22" s="4">
        <v>350</v>
      </c>
      <c r="G22" s="42">
        <v>350</v>
      </c>
      <c r="H22" s="61"/>
      <c r="I22" s="39" t="s">
        <v>38</v>
      </c>
      <c r="J22" s="132"/>
      <c r="K22" s="133"/>
      <c r="L22" s="89" t="s">
        <v>66</v>
      </c>
      <c r="M22" s="22"/>
      <c r="O22" s="22"/>
      <c r="P22" s="22"/>
    </row>
    <row r="23" spans="1:16">
      <c r="A23" s="44" t="s">
        <v>2</v>
      </c>
      <c r="B23" s="4">
        <v>200</v>
      </c>
      <c r="C23" s="42">
        <v>200</v>
      </c>
      <c r="D23" s="61"/>
      <c r="E23" s="39" t="s">
        <v>2</v>
      </c>
      <c r="F23" s="4">
        <v>200</v>
      </c>
      <c r="G23" s="42">
        <v>200</v>
      </c>
      <c r="H23" s="61"/>
      <c r="I23" s="41" t="s">
        <v>39</v>
      </c>
      <c r="J23" s="130"/>
      <c r="K23" s="131"/>
      <c r="L23" s="89" t="s">
        <v>67</v>
      </c>
      <c r="M23" s="22"/>
      <c r="O23" s="22"/>
      <c r="P23" s="22"/>
    </row>
    <row r="24" spans="1:16" ht="15" customHeight="1">
      <c r="A24" s="45" t="s">
        <v>3</v>
      </c>
      <c r="B24" s="43">
        <f>SUM((B21*9)+(B22*4)+(B23*4))</f>
        <v>2385</v>
      </c>
      <c r="C24" s="42">
        <f>SUM((C21*9)+(C22*4)+(C23*4))</f>
        <v>2385</v>
      </c>
      <c r="D24" s="61"/>
      <c r="E24" s="41" t="s">
        <v>3</v>
      </c>
      <c r="F24" s="43">
        <f>SUM((F21*9)+(F22*4)+(F23*4))</f>
        <v>2785</v>
      </c>
      <c r="G24" s="42">
        <f>SUM((G21*9)+(G22*4)+(G23*4))</f>
        <v>2785</v>
      </c>
      <c r="H24" s="61"/>
      <c r="I24" s="39" t="s">
        <v>40</v>
      </c>
      <c r="J24" s="128"/>
      <c r="K24" s="129"/>
      <c r="L24" s="89" t="s">
        <v>68</v>
      </c>
      <c r="M24" s="22"/>
    </row>
    <row r="25" spans="1:16" ht="15" customHeight="1">
      <c r="A25" s="127" t="s">
        <v>50</v>
      </c>
      <c r="B25" s="127"/>
      <c r="C25" s="127"/>
      <c r="D25" s="127"/>
      <c r="E25" s="127"/>
      <c r="F25" s="127"/>
      <c r="G25" s="127"/>
      <c r="H25" s="61"/>
      <c r="I25" s="40" t="s">
        <v>41</v>
      </c>
      <c r="J25" s="130"/>
      <c r="K25" s="131"/>
      <c r="L25" s="89" t="s">
        <v>69</v>
      </c>
      <c r="M25" s="22"/>
    </row>
    <row r="26" spans="1:16">
      <c r="A26" s="127"/>
      <c r="B26" s="127"/>
      <c r="C26" s="127"/>
      <c r="D26" s="127"/>
      <c r="E26" s="127"/>
      <c r="F26" s="127"/>
      <c r="G26" s="127"/>
      <c r="H26" s="61"/>
      <c r="I26" s="61"/>
      <c r="J26" s="61"/>
      <c r="K26" s="61"/>
      <c r="L26" s="89" t="s">
        <v>70</v>
      </c>
      <c r="M26" s="22"/>
    </row>
    <row r="27" spans="1:16">
      <c r="A27" s="79"/>
      <c r="B27" s="75">
        <f>COUNTIF(C30:C1000,"&gt;0")</f>
        <v>17</v>
      </c>
      <c r="C27" s="61"/>
      <c r="D27" s="61"/>
      <c r="E27" s="61"/>
      <c r="F27" s="61"/>
      <c r="G27" s="61"/>
      <c r="H27" s="61"/>
      <c r="I27" s="61"/>
      <c r="J27" s="61"/>
      <c r="K27" s="61"/>
      <c r="L27" s="89" t="s">
        <v>71</v>
      </c>
      <c r="M27" s="22"/>
    </row>
    <row r="28" spans="1:16" ht="21" customHeight="1">
      <c r="A28" s="58" t="s">
        <v>30</v>
      </c>
      <c r="B28" s="59" t="s">
        <v>13</v>
      </c>
      <c r="C28" s="59" t="s">
        <v>14</v>
      </c>
      <c r="D28" s="59" t="s">
        <v>28</v>
      </c>
      <c r="E28" s="59" t="s">
        <v>27</v>
      </c>
      <c r="F28" s="59" t="s">
        <v>29</v>
      </c>
      <c r="G28" s="59" t="s">
        <v>3</v>
      </c>
      <c r="H28" s="59" t="s">
        <v>15</v>
      </c>
      <c r="I28" s="59" t="s">
        <v>48</v>
      </c>
      <c r="J28" s="59" t="s">
        <v>16</v>
      </c>
      <c r="K28" s="60" t="s">
        <v>118</v>
      </c>
      <c r="L28" s="89" t="s">
        <v>72</v>
      </c>
      <c r="M28" s="22"/>
      <c r="N28" s="18"/>
    </row>
    <row r="29" spans="1:16">
      <c r="A29" s="10" t="s">
        <v>17</v>
      </c>
      <c r="B29" s="16">
        <v>41778</v>
      </c>
      <c r="C29" s="10">
        <v>160</v>
      </c>
      <c r="D29" s="10">
        <v>64</v>
      </c>
      <c r="E29" s="10">
        <v>251</v>
      </c>
      <c r="F29" s="10">
        <v>200</v>
      </c>
      <c r="G29" s="10">
        <f>SUM(D29*9+E29*4+F29*4)</f>
        <v>2380</v>
      </c>
      <c r="H29" s="136" t="s">
        <v>117</v>
      </c>
      <c r="I29" s="10" t="s">
        <v>20</v>
      </c>
      <c r="J29" s="11" t="s">
        <v>22</v>
      </c>
      <c r="K29" s="12"/>
      <c r="L29" s="89" t="s">
        <v>73</v>
      </c>
      <c r="M29" s="22"/>
    </row>
    <row r="30" spans="1:16">
      <c r="A30" s="120"/>
      <c r="B30" s="16">
        <v>41779</v>
      </c>
      <c r="C30" s="10">
        <v>160.19999999999999</v>
      </c>
      <c r="D30" s="10"/>
      <c r="E30" s="10"/>
      <c r="F30" s="10"/>
      <c r="G30" s="10">
        <f t="shared" ref="G30:G93" si="0">SUM(D30*9+E30*4+F30*4)</f>
        <v>0</v>
      </c>
      <c r="H30" s="10"/>
      <c r="I30" s="10"/>
      <c r="J30" s="11"/>
      <c r="K30" s="12"/>
      <c r="L30" s="89" t="s">
        <v>74</v>
      </c>
      <c r="M30" s="22"/>
    </row>
    <row r="31" spans="1:16" ht="18" customHeight="1">
      <c r="A31" s="120"/>
      <c r="B31" s="16">
        <v>41780</v>
      </c>
      <c r="C31" s="10">
        <v>160</v>
      </c>
      <c r="D31" s="10"/>
      <c r="E31" s="10"/>
      <c r="F31" s="10"/>
      <c r="G31" s="10">
        <f t="shared" si="0"/>
        <v>0</v>
      </c>
      <c r="H31" s="10"/>
      <c r="I31" s="10"/>
      <c r="J31" s="11"/>
      <c r="K31" s="12"/>
      <c r="L31" s="89" t="s">
        <v>84</v>
      </c>
    </row>
    <row r="32" spans="1:16">
      <c r="A32" s="120"/>
      <c r="B32" s="16">
        <v>41781</v>
      </c>
      <c r="C32" s="10">
        <v>160.4</v>
      </c>
      <c r="D32" s="10"/>
      <c r="E32" s="10"/>
      <c r="F32" s="10"/>
      <c r="G32" s="10">
        <f t="shared" si="0"/>
        <v>0</v>
      </c>
      <c r="H32" s="10"/>
      <c r="I32" s="10"/>
      <c r="J32" s="11"/>
      <c r="K32" s="12"/>
      <c r="L32" s="89" t="s">
        <v>85</v>
      </c>
    </row>
    <row r="33" spans="1:12">
      <c r="A33" s="120"/>
      <c r="B33" s="16">
        <v>41782</v>
      </c>
      <c r="C33" s="10">
        <v>160.19999999999999</v>
      </c>
      <c r="D33" s="10"/>
      <c r="E33" s="10"/>
      <c r="F33" s="10"/>
      <c r="G33" s="10">
        <f t="shared" si="0"/>
        <v>0</v>
      </c>
      <c r="H33" s="10"/>
      <c r="I33" s="10"/>
      <c r="J33" s="11"/>
      <c r="K33" s="12"/>
      <c r="L33" s="89" t="s">
        <v>86</v>
      </c>
    </row>
    <row r="34" spans="1:12" ht="18" customHeight="1">
      <c r="A34" s="120"/>
      <c r="B34" s="16">
        <v>41783</v>
      </c>
      <c r="C34" s="10">
        <v>161</v>
      </c>
      <c r="D34" s="10"/>
      <c r="E34" s="10"/>
      <c r="F34" s="10"/>
      <c r="G34" s="10">
        <f t="shared" si="0"/>
        <v>0</v>
      </c>
      <c r="H34" s="10"/>
      <c r="I34" s="10"/>
      <c r="J34" s="11"/>
      <c r="K34" s="12"/>
      <c r="L34" s="89" t="s">
        <v>87</v>
      </c>
    </row>
    <row r="35" spans="1:12">
      <c r="A35" s="120"/>
      <c r="B35" s="16">
        <v>41784</v>
      </c>
      <c r="C35" s="10">
        <v>160.5</v>
      </c>
      <c r="D35" s="10"/>
      <c r="E35" s="10"/>
      <c r="F35" s="10"/>
      <c r="G35" s="10">
        <f t="shared" si="0"/>
        <v>0</v>
      </c>
      <c r="H35" s="10"/>
      <c r="I35" s="10"/>
      <c r="J35" s="11"/>
      <c r="K35" s="12"/>
      <c r="L35" s="89" t="s">
        <v>88</v>
      </c>
    </row>
    <row r="36" spans="1:12">
      <c r="A36" s="120">
        <f>AVERAGE(C30:C36)</f>
        <v>160.47142857142856</v>
      </c>
      <c r="B36" s="16">
        <v>41785</v>
      </c>
      <c r="C36" s="10">
        <v>161</v>
      </c>
      <c r="D36" s="10"/>
      <c r="E36" s="10"/>
      <c r="F36" s="10"/>
      <c r="G36" s="10">
        <f t="shared" si="0"/>
        <v>0</v>
      </c>
      <c r="H36" s="10"/>
      <c r="I36" s="10"/>
      <c r="J36" s="11"/>
      <c r="K36" s="12"/>
      <c r="L36" s="89" t="s">
        <v>89</v>
      </c>
    </row>
    <row r="37" spans="1:12">
      <c r="A37" s="120"/>
      <c r="B37" s="16">
        <v>41786</v>
      </c>
      <c r="C37" s="10">
        <v>162.19999999999999</v>
      </c>
      <c r="D37" s="10"/>
      <c r="E37" s="10"/>
      <c r="F37" s="10"/>
      <c r="G37" s="10">
        <f t="shared" si="0"/>
        <v>0</v>
      </c>
      <c r="H37" s="10"/>
      <c r="I37" s="10"/>
      <c r="J37" s="11"/>
      <c r="K37" s="12"/>
      <c r="L37" s="89" t="s">
        <v>90</v>
      </c>
    </row>
    <row r="38" spans="1:12">
      <c r="A38" s="120"/>
      <c r="B38" s="16">
        <v>41787</v>
      </c>
      <c r="C38" s="10">
        <v>160.80000000000001</v>
      </c>
      <c r="D38" s="10"/>
      <c r="E38" s="10"/>
      <c r="F38" s="10"/>
      <c r="G38" s="10">
        <f t="shared" si="0"/>
        <v>0</v>
      </c>
      <c r="H38" s="10"/>
      <c r="I38" s="10"/>
      <c r="J38" s="11"/>
      <c r="K38" s="12"/>
      <c r="L38" s="89" t="s">
        <v>91</v>
      </c>
    </row>
    <row r="39" spans="1:12">
      <c r="A39" s="120"/>
      <c r="B39" s="16">
        <v>41788</v>
      </c>
      <c r="C39" s="10">
        <v>161.19999999999999</v>
      </c>
      <c r="D39" s="10"/>
      <c r="E39" s="10"/>
      <c r="F39" s="10"/>
      <c r="G39" s="10">
        <f t="shared" si="0"/>
        <v>0</v>
      </c>
      <c r="H39" s="10"/>
      <c r="I39" s="10"/>
      <c r="J39" s="11"/>
      <c r="K39" s="12"/>
      <c r="L39" s="87"/>
    </row>
    <row r="40" spans="1:12">
      <c r="A40" s="120"/>
      <c r="B40" s="16">
        <v>41789</v>
      </c>
      <c r="C40" s="10">
        <v>161.1</v>
      </c>
      <c r="D40" s="10"/>
      <c r="E40" s="10"/>
      <c r="F40" s="10"/>
      <c r="G40" s="10">
        <f t="shared" si="0"/>
        <v>0</v>
      </c>
      <c r="H40" s="10"/>
      <c r="I40" s="10"/>
      <c r="J40" s="11"/>
      <c r="K40" s="12"/>
    </row>
    <row r="41" spans="1:12">
      <c r="A41" s="120"/>
      <c r="B41" s="16">
        <v>41790</v>
      </c>
      <c r="C41" s="10">
        <v>160.6</v>
      </c>
      <c r="D41" s="10"/>
      <c r="E41" s="10"/>
      <c r="F41" s="10"/>
      <c r="G41" s="10">
        <f t="shared" si="0"/>
        <v>0</v>
      </c>
      <c r="H41" s="10"/>
      <c r="I41" s="10"/>
      <c r="J41" s="11"/>
      <c r="K41" s="12"/>
    </row>
    <row r="42" spans="1:12">
      <c r="A42" s="120"/>
      <c r="B42" s="16">
        <v>41791</v>
      </c>
      <c r="C42" s="10">
        <v>160.9</v>
      </c>
      <c r="D42" s="10"/>
      <c r="E42" s="10"/>
      <c r="F42" s="10"/>
      <c r="G42" s="10">
        <f t="shared" si="0"/>
        <v>0</v>
      </c>
      <c r="H42" s="10"/>
      <c r="I42" s="10"/>
      <c r="J42" s="11"/>
      <c r="K42" s="12"/>
    </row>
    <row r="43" spans="1:12">
      <c r="A43" s="120">
        <f>AVERAGE(C37:C43)</f>
        <v>161.22857142857143</v>
      </c>
      <c r="B43" s="16">
        <v>41792</v>
      </c>
      <c r="C43" s="10">
        <v>161.80000000000001</v>
      </c>
      <c r="D43" s="10"/>
      <c r="E43" s="10"/>
      <c r="F43" s="10"/>
      <c r="G43" s="10">
        <f t="shared" si="0"/>
        <v>0</v>
      </c>
      <c r="H43" s="10"/>
      <c r="I43" s="10"/>
      <c r="J43" s="11"/>
      <c r="K43" s="12"/>
    </row>
    <row r="44" spans="1:12">
      <c r="A44" s="120"/>
      <c r="B44" s="16">
        <v>41793</v>
      </c>
      <c r="C44" s="10">
        <v>161.19999999999999</v>
      </c>
      <c r="D44" s="10"/>
      <c r="E44" s="10"/>
      <c r="F44" s="10"/>
      <c r="G44" s="10">
        <f t="shared" si="0"/>
        <v>0</v>
      </c>
      <c r="H44" s="10"/>
      <c r="I44" s="10"/>
      <c r="J44" s="11"/>
      <c r="K44" s="12"/>
    </row>
    <row r="45" spans="1:12">
      <c r="A45" s="120"/>
      <c r="B45" s="16">
        <v>41794</v>
      </c>
      <c r="C45" s="10">
        <v>161.6</v>
      </c>
      <c r="D45" s="10"/>
      <c r="E45" s="10"/>
      <c r="F45" s="10"/>
      <c r="G45" s="10">
        <f t="shared" si="0"/>
        <v>0</v>
      </c>
      <c r="H45" s="10"/>
      <c r="I45" s="10"/>
      <c r="J45" s="11"/>
      <c r="K45" s="12"/>
    </row>
    <row r="46" spans="1:12">
      <c r="A46" s="120"/>
      <c r="B46" s="16">
        <v>41795</v>
      </c>
      <c r="C46" s="10">
        <v>162</v>
      </c>
      <c r="D46" s="10"/>
      <c r="E46" s="10"/>
      <c r="F46" s="10"/>
      <c r="G46" s="10">
        <f t="shared" si="0"/>
        <v>0</v>
      </c>
      <c r="H46" s="10"/>
      <c r="I46" s="10"/>
      <c r="J46" s="11"/>
      <c r="K46" s="12"/>
    </row>
    <row r="47" spans="1:12">
      <c r="A47" s="120"/>
      <c r="B47" s="16">
        <v>41796</v>
      </c>
      <c r="C47" s="10"/>
      <c r="D47" s="10"/>
      <c r="E47" s="10"/>
      <c r="F47" s="10"/>
      <c r="G47" s="10">
        <f t="shared" si="0"/>
        <v>0</v>
      </c>
      <c r="H47" s="10"/>
      <c r="I47" s="10"/>
      <c r="J47" s="11"/>
      <c r="K47" s="12"/>
    </row>
    <row r="48" spans="1:12">
      <c r="A48" s="120"/>
      <c r="B48" s="16">
        <v>41797</v>
      </c>
      <c r="C48" s="10"/>
      <c r="D48" s="10"/>
      <c r="E48" s="10"/>
      <c r="F48" s="10"/>
      <c r="G48" s="10">
        <f t="shared" si="0"/>
        <v>0</v>
      </c>
      <c r="H48" s="10"/>
      <c r="I48" s="10"/>
      <c r="J48" s="11"/>
      <c r="K48" s="12"/>
    </row>
    <row r="49" spans="1:11">
      <c r="A49" s="120"/>
      <c r="B49" s="16">
        <v>41798</v>
      </c>
      <c r="C49" s="10"/>
      <c r="D49" s="10"/>
      <c r="E49" s="10"/>
      <c r="F49" s="10"/>
      <c r="G49" s="10">
        <f t="shared" si="0"/>
        <v>0</v>
      </c>
      <c r="H49" s="10"/>
      <c r="I49" s="10"/>
      <c r="J49" s="11"/>
      <c r="K49" s="12"/>
    </row>
    <row r="50" spans="1:11">
      <c r="A50" s="120">
        <f>AVERAGE(C44:C50)</f>
        <v>161.6</v>
      </c>
      <c r="B50" s="16">
        <v>41799</v>
      </c>
      <c r="C50" s="10"/>
      <c r="D50" s="10"/>
      <c r="E50" s="10"/>
      <c r="F50" s="10"/>
      <c r="G50" s="10">
        <f t="shared" si="0"/>
        <v>0</v>
      </c>
      <c r="H50" s="10"/>
      <c r="I50" s="10"/>
      <c r="J50" s="11"/>
      <c r="K50" s="12"/>
    </row>
    <row r="51" spans="1:11">
      <c r="A51" s="120"/>
      <c r="B51" s="16">
        <v>41800</v>
      </c>
      <c r="C51" s="10"/>
      <c r="D51" s="10"/>
      <c r="E51" s="10"/>
      <c r="F51" s="10"/>
      <c r="G51" s="10">
        <f t="shared" si="0"/>
        <v>0</v>
      </c>
      <c r="H51" s="10"/>
      <c r="I51" s="10"/>
      <c r="J51" s="11"/>
      <c r="K51" s="12"/>
    </row>
    <row r="52" spans="1:11">
      <c r="A52" s="120"/>
      <c r="B52" s="16">
        <v>41801</v>
      </c>
      <c r="C52" s="10"/>
      <c r="D52" s="10"/>
      <c r="E52" s="10"/>
      <c r="F52" s="10"/>
      <c r="G52" s="10">
        <f t="shared" si="0"/>
        <v>0</v>
      </c>
      <c r="H52" s="10"/>
      <c r="I52" s="10"/>
      <c r="J52" s="11"/>
      <c r="K52" s="12"/>
    </row>
    <row r="53" spans="1:11">
      <c r="A53" s="120"/>
      <c r="B53" s="16">
        <v>41802</v>
      </c>
      <c r="C53" s="10"/>
      <c r="D53" s="10"/>
      <c r="E53" s="10"/>
      <c r="F53" s="10"/>
      <c r="G53" s="10">
        <f t="shared" si="0"/>
        <v>0</v>
      </c>
      <c r="H53" s="10"/>
      <c r="I53" s="10"/>
      <c r="J53" s="11"/>
      <c r="K53" s="12"/>
    </row>
    <row r="54" spans="1:11">
      <c r="A54" s="120"/>
      <c r="B54" s="16">
        <v>41803</v>
      </c>
      <c r="C54" s="10"/>
      <c r="D54" s="10"/>
      <c r="E54" s="10"/>
      <c r="F54" s="10"/>
      <c r="G54" s="10">
        <f t="shared" si="0"/>
        <v>0</v>
      </c>
      <c r="H54" s="10"/>
      <c r="I54" s="10"/>
      <c r="J54" s="11"/>
      <c r="K54" s="12"/>
    </row>
    <row r="55" spans="1:11">
      <c r="A55" s="120"/>
      <c r="B55" s="16">
        <v>41804</v>
      </c>
      <c r="C55" s="10"/>
      <c r="D55" s="10"/>
      <c r="E55" s="10"/>
      <c r="F55" s="10"/>
      <c r="G55" s="10">
        <f t="shared" si="0"/>
        <v>0</v>
      </c>
      <c r="H55" s="10"/>
      <c r="I55" s="10"/>
      <c r="J55" s="11"/>
      <c r="K55" s="12"/>
    </row>
    <row r="56" spans="1:11">
      <c r="A56" s="120"/>
      <c r="B56" s="16">
        <v>41805</v>
      </c>
      <c r="C56" s="10"/>
      <c r="D56" s="10"/>
      <c r="E56" s="10"/>
      <c r="F56" s="10"/>
      <c r="G56" s="10">
        <f t="shared" si="0"/>
        <v>0</v>
      </c>
      <c r="H56" s="10"/>
      <c r="I56" s="10"/>
      <c r="J56" s="11"/>
      <c r="K56" s="12"/>
    </row>
    <row r="57" spans="1:11">
      <c r="A57" s="120" t="e">
        <f>AVERAGE(C51:C57)</f>
        <v>#DIV/0!</v>
      </c>
      <c r="B57" s="16">
        <v>41806</v>
      </c>
      <c r="C57" s="10"/>
      <c r="D57" s="10"/>
      <c r="E57" s="10"/>
      <c r="F57" s="10"/>
      <c r="G57" s="10">
        <f t="shared" si="0"/>
        <v>0</v>
      </c>
      <c r="H57" s="10"/>
      <c r="I57" s="10"/>
      <c r="J57" s="11"/>
      <c r="K57" s="12"/>
    </row>
    <row r="58" spans="1:11">
      <c r="A58" s="120"/>
      <c r="B58" s="16">
        <v>41807</v>
      </c>
      <c r="C58" s="10"/>
      <c r="D58" s="10"/>
      <c r="E58" s="10"/>
      <c r="F58" s="10"/>
      <c r="G58" s="10">
        <f t="shared" si="0"/>
        <v>0</v>
      </c>
      <c r="H58" s="10"/>
      <c r="I58" s="10"/>
      <c r="J58" s="11"/>
      <c r="K58" s="12"/>
    </row>
    <row r="59" spans="1:11">
      <c r="A59" s="120"/>
      <c r="B59" s="16">
        <v>41808</v>
      </c>
      <c r="C59" s="10"/>
      <c r="D59" s="10"/>
      <c r="E59" s="10"/>
      <c r="F59" s="10"/>
      <c r="G59" s="10">
        <f t="shared" si="0"/>
        <v>0</v>
      </c>
      <c r="H59" s="10"/>
      <c r="I59" s="10"/>
      <c r="J59" s="11"/>
      <c r="K59" s="12"/>
    </row>
    <row r="60" spans="1:11">
      <c r="A60" s="120"/>
      <c r="B60" s="16">
        <v>41809</v>
      </c>
      <c r="C60" s="10"/>
      <c r="D60" s="10"/>
      <c r="E60" s="10"/>
      <c r="F60" s="10"/>
      <c r="G60" s="10">
        <f t="shared" si="0"/>
        <v>0</v>
      </c>
      <c r="H60" s="10"/>
      <c r="I60" s="10"/>
      <c r="J60" s="11"/>
      <c r="K60" s="12"/>
    </row>
    <row r="61" spans="1:11">
      <c r="A61" s="120"/>
      <c r="B61" s="16">
        <v>41810</v>
      </c>
      <c r="C61" s="10"/>
      <c r="D61" s="10"/>
      <c r="E61" s="10"/>
      <c r="F61" s="10"/>
      <c r="G61" s="10">
        <f t="shared" si="0"/>
        <v>0</v>
      </c>
      <c r="H61" s="10"/>
      <c r="I61" s="10"/>
      <c r="J61" s="11"/>
      <c r="K61" s="12"/>
    </row>
    <row r="62" spans="1:11">
      <c r="A62" s="120"/>
      <c r="B62" s="16">
        <v>41811</v>
      </c>
      <c r="C62" s="10"/>
      <c r="D62" s="10"/>
      <c r="E62" s="10"/>
      <c r="F62" s="10"/>
      <c r="G62" s="10">
        <f t="shared" si="0"/>
        <v>0</v>
      </c>
      <c r="H62" s="10"/>
      <c r="I62" s="10"/>
      <c r="J62" s="11"/>
      <c r="K62" s="12"/>
    </row>
    <row r="63" spans="1:11">
      <c r="A63" s="120"/>
      <c r="B63" s="16">
        <v>41812</v>
      </c>
      <c r="C63" s="10"/>
      <c r="D63" s="10"/>
      <c r="E63" s="10"/>
      <c r="F63" s="10"/>
      <c r="G63" s="10">
        <f t="shared" si="0"/>
        <v>0</v>
      </c>
      <c r="H63" s="10"/>
      <c r="I63" s="10"/>
      <c r="J63" s="11"/>
      <c r="K63" s="12"/>
    </row>
    <row r="64" spans="1:11">
      <c r="A64" s="120" t="e">
        <f>AVERAGE(C58:C64)</f>
        <v>#DIV/0!</v>
      </c>
      <c r="B64" s="16">
        <v>41813</v>
      </c>
      <c r="C64" s="10"/>
      <c r="D64" s="10"/>
      <c r="E64" s="10"/>
      <c r="F64" s="10"/>
      <c r="G64" s="10">
        <f t="shared" si="0"/>
        <v>0</v>
      </c>
      <c r="H64" s="10"/>
      <c r="I64" s="10"/>
      <c r="J64" s="11"/>
      <c r="K64" s="12"/>
    </row>
    <row r="65" spans="1:11">
      <c r="A65" s="120"/>
      <c r="B65" s="16">
        <v>41814</v>
      </c>
      <c r="C65" s="10"/>
      <c r="D65" s="10"/>
      <c r="E65" s="10"/>
      <c r="F65" s="10"/>
      <c r="G65" s="10">
        <f t="shared" si="0"/>
        <v>0</v>
      </c>
      <c r="H65" s="10"/>
      <c r="I65" s="10"/>
      <c r="J65" s="11"/>
      <c r="K65" s="12"/>
    </row>
    <row r="66" spans="1:11">
      <c r="A66" s="120"/>
      <c r="B66" s="16">
        <v>41815</v>
      </c>
      <c r="C66" s="10"/>
      <c r="D66" s="10"/>
      <c r="E66" s="10"/>
      <c r="F66" s="10"/>
      <c r="G66" s="10">
        <f t="shared" si="0"/>
        <v>0</v>
      </c>
      <c r="H66" s="10"/>
      <c r="I66" s="10"/>
      <c r="J66" s="11"/>
      <c r="K66" s="12"/>
    </row>
    <row r="67" spans="1:11">
      <c r="A67" s="120"/>
      <c r="B67" s="16">
        <v>41816</v>
      </c>
      <c r="C67" s="10"/>
      <c r="D67" s="10"/>
      <c r="E67" s="10"/>
      <c r="F67" s="10"/>
      <c r="G67" s="10">
        <f t="shared" si="0"/>
        <v>0</v>
      </c>
      <c r="H67" s="10"/>
      <c r="I67" s="10"/>
      <c r="J67" s="11"/>
      <c r="K67" s="12"/>
    </row>
    <row r="68" spans="1:11">
      <c r="A68" s="120"/>
      <c r="B68" s="16">
        <v>41817</v>
      </c>
      <c r="C68" s="10"/>
      <c r="D68" s="10"/>
      <c r="E68" s="10"/>
      <c r="F68" s="10"/>
      <c r="G68" s="10">
        <f t="shared" si="0"/>
        <v>0</v>
      </c>
      <c r="H68" s="10"/>
      <c r="I68" s="10"/>
      <c r="J68" s="11"/>
      <c r="K68" s="12"/>
    </row>
    <row r="69" spans="1:11">
      <c r="A69" s="120"/>
      <c r="B69" s="16">
        <v>41818</v>
      </c>
      <c r="C69" s="10"/>
      <c r="D69" s="10"/>
      <c r="E69" s="10"/>
      <c r="F69" s="10"/>
      <c r="G69" s="10">
        <f t="shared" si="0"/>
        <v>0</v>
      </c>
      <c r="H69" s="10"/>
      <c r="I69" s="10"/>
      <c r="J69" s="11"/>
      <c r="K69" s="12"/>
    </row>
    <row r="70" spans="1:11">
      <c r="A70" s="120"/>
      <c r="B70" s="16">
        <v>41819</v>
      </c>
      <c r="C70" s="10"/>
      <c r="D70" s="10"/>
      <c r="E70" s="10"/>
      <c r="F70" s="10"/>
      <c r="G70" s="10">
        <f t="shared" si="0"/>
        <v>0</v>
      </c>
      <c r="H70" s="10"/>
      <c r="I70" s="10"/>
      <c r="J70" s="11"/>
      <c r="K70" s="12"/>
    </row>
    <row r="71" spans="1:11">
      <c r="A71" s="120" t="e">
        <f>AVERAGE(C65:C71)</f>
        <v>#DIV/0!</v>
      </c>
      <c r="B71" s="16">
        <v>41820</v>
      </c>
      <c r="C71" s="10"/>
      <c r="D71" s="10"/>
      <c r="E71" s="10"/>
      <c r="F71" s="10"/>
      <c r="G71" s="10">
        <f t="shared" si="0"/>
        <v>0</v>
      </c>
      <c r="H71" s="10"/>
      <c r="I71" s="10"/>
      <c r="J71" s="11"/>
      <c r="K71" s="12"/>
    </row>
    <row r="72" spans="1:11">
      <c r="A72" s="120"/>
      <c r="B72" s="16">
        <v>41821</v>
      </c>
      <c r="C72" s="10"/>
      <c r="D72" s="10"/>
      <c r="E72" s="10"/>
      <c r="F72" s="10"/>
      <c r="G72" s="10">
        <f t="shared" si="0"/>
        <v>0</v>
      </c>
      <c r="H72" s="10"/>
      <c r="I72" s="10"/>
      <c r="J72" s="11"/>
      <c r="K72" s="12"/>
    </row>
    <row r="73" spans="1:11">
      <c r="A73" s="120"/>
      <c r="B73" s="16">
        <v>41822</v>
      </c>
      <c r="C73" s="10"/>
      <c r="D73" s="10"/>
      <c r="E73" s="10"/>
      <c r="F73" s="10"/>
      <c r="G73" s="10">
        <f t="shared" si="0"/>
        <v>0</v>
      </c>
      <c r="H73" s="10"/>
      <c r="I73" s="10"/>
      <c r="J73" s="11"/>
      <c r="K73" s="12"/>
    </row>
    <row r="74" spans="1:11">
      <c r="A74" s="120"/>
      <c r="B74" s="16">
        <v>41823</v>
      </c>
      <c r="C74" s="10"/>
      <c r="D74" s="10"/>
      <c r="E74" s="10"/>
      <c r="F74" s="10"/>
      <c r="G74" s="10">
        <f t="shared" si="0"/>
        <v>0</v>
      </c>
      <c r="H74" s="10"/>
      <c r="I74" s="10"/>
      <c r="J74" s="11"/>
      <c r="K74" s="12"/>
    </row>
    <row r="75" spans="1:11">
      <c r="A75" s="120"/>
      <c r="B75" s="16">
        <v>41824</v>
      </c>
      <c r="C75" s="10"/>
      <c r="D75" s="10"/>
      <c r="E75" s="10"/>
      <c r="F75" s="10"/>
      <c r="G75" s="10">
        <f t="shared" si="0"/>
        <v>0</v>
      </c>
      <c r="H75" s="10"/>
      <c r="I75" s="10"/>
      <c r="J75" s="11"/>
      <c r="K75" s="12"/>
    </row>
    <row r="76" spans="1:11">
      <c r="A76" s="120"/>
      <c r="B76" s="16">
        <v>41825</v>
      </c>
      <c r="C76" s="10"/>
      <c r="D76" s="10"/>
      <c r="E76" s="10"/>
      <c r="F76" s="10"/>
      <c r="G76" s="10">
        <f t="shared" si="0"/>
        <v>0</v>
      </c>
      <c r="H76" s="10"/>
      <c r="I76" s="10"/>
      <c r="J76" s="11"/>
      <c r="K76" s="12"/>
    </row>
    <row r="77" spans="1:11">
      <c r="A77" s="120"/>
      <c r="B77" s="16">
        <v>41826</v>
      </c>
      <c r="C77" s="10"/>
      <c r="D77" s="10"/>
      <c r="E77" s="10"/>
      <c r="F77" s="10"/>
      <c r="G77" s="10">
        <f t="shared" si="0"/>
        <v>0</v>
      </c>
      <c r="H77" s="10"/>
      <c r="I77" s="10"/>
      <c r="J77" s="11"/>
      <c r="K77" s="12"/>
    </row>
    <row r="78" spans="1:11">
      <c r="A78" s="120" t="e">
        <f>AVERAGE(C72:C78)</f>
        <v>#DIV/0!</v>
      </c>
      <c r="B78" s="16">
        <v>41827</v>
      </c>
      <c r="C78" s="10"/>
      <c r="D78" s="10"/>
      <c r="E78" s="10"/>
      <c r="F78" s="10"/>
      <c r="G78" s="10">
        <f t="shared" si="0"/>
        <v>0</v>
      </c>
      <c r="H78" s="10"/>
      <c r="I78" s="10"/>
      <c r="J78" s="11"/>
      <c r="K78" s="12"/>
    </row>
    <row r="79" spans="1:11">
      <c r="A79" s="120"/>
      <c r="B79" s="16">
        <v>41828</v>
      </c>
      <c r="C79" s="10"/>
      <c r="D79" s="10"/>
      <c r="E79" s="10"/>
      <c r="F79" s="10"/>
      <c r="G79" s="10">
        <f t="shared" si="0"/>
        <v>0</v>
      </c>
      <c r="H79" s="10"/>
      <c r="I79" s="10"/>
      <c r="J79" s="11"/>
      <c r="K79" s="12"/>
    </row>
    <row r="80" spans="1:11">
      <c r="A80" s="120"/>
      <c r="B80" s="16">
        <v>41829</v>
      </c>
      <c r="C80" s="10"/>
      <c r="D80" s="10"/>
      <c r="E80" s="10"/>
      <c r="F80" s="10"/>
      <c r="G80" s="10">
        <f t="shared" si="0"/>
        <v>0</v>
      </c>
      <c r="H80" s="10"/>
      <c r="I80" s="10"/>
      <c r="J80" s="11"/>
      <c r="K80" s="12"/>
    </row>
    <row r="81" spans="1:11">
      <c r="A81" s="120"/>
      <c r="B81" s="16">
        <v>41830</v>
      </c>
      <c r="C81" s="10"/>
      <c r="D81" s="10"/>
      <c r="E81" s="10"/>
      <c r="F81" s="10"/>
      <c r="G81" s="10">
        <f t="shared" si="0"/>
        <v>0</v>
      </c>
      <c r="H81" s="10"/>
      <c r="I81" s="10"/>
      <c r="J81" s="11"/>
      <c r="K81" s="12"/>
    </row>
    <row r="82" spans="1:11">
      <c r="A82" s="120"/>
      <c r="B82" s="16">
        <v>41831</v>
      </c>
      <c r="C82" s="10"/>
      <c r="D82" s="10"/>
      <c r="E82" s="10"/>
      <c r="F82" s="10"/>
      <c r="G82" s="10">
        <f t="shared" si="0"/>
        <v>0</v>
      </c>
      <c r="H82" s="10"/>
      <c r="I82" s="10"/>
      <c r="J82" s="11"/>
      <c r="K82" s="12"/>
    </row>
    <row r="83" spans="1:11">
      <c r="A83" s="120"/>
      <c r="B83" s="16">
        <v>41832</v>
      </c>
      <c r="C83" s="10"/>
      <c r="D83" s="10"/>
      <c r="E83" s="10"/>
      <c r="F83" s="10"/>
      <c r="G83" s="10">
        <f t="shared" si="0"/>
        <v>0</v>
      </c>
      <c r="H83" s="10"/>
      <c r="I83" s="10"/>
      <c r="J83" s="11"/>
      <c r="K83" s="12"/>
    </row>
    <row r="84" spans="1:11">
      <c r="A84" s="120"/>
      <c r="B84" s="16">
        <v>41833</v>
      </c>
      <c r="C84" s="10"/>
      <c r="D84" s="10"/>
      <c r="E84" s="10"/>
      <c r="F84" s="10"/>
      <c r="G84" s="10">
        <f t="shared" si="0"/>
        <v>0</v>
      </c>
      <c r="H84" s="10"/>
      <c r="I84" s="10"/>
      <c r="J84" s="11"/>
      <c r="K84" s="12"/>
    </row>
    <row r="85" spans="1:11">
      <c r="A85" s="120" t="e">
        <f>AVERAGE(C79:C85)</f>
        <v>#DIV/0!</v>
      </c>
      <c r="B85" s="16">
        <v>41834</v>
      </c>
      <c r="C85" s="10"/>
      <c r="D85" s="10"/>
      <c r="E85" s="10"/>
      <c r="F85" s="10"/>
      <c r="G85" s="10">
        <f t="shared" si="0"/>
        <v>0</v>
      </c>
      <c r="H85" s="10"/>
      <c r="I85" s="10"/>
      <c r="J85" s="11"/>
      <c r="K85" s="12"/>
    </row>
    <row r="86" spans="1:11">
      <c r="A86" s="120"/>
      <c r="B86" s="16">
        <v>41835</v>
      </c>
      <c r="C86" s="10"/>
      <c r="D86" s="10"/>
      <c r="E86" s="10"/>
      <c r="F86" s="10"/>
      <c r="G86" s="10">
        <f t="shared" si="0"/>
        <v>0</v>
      </c>
      <c r="H86" s="10"/>
      <c r="I86" s="10"/>
      <c r="J86" s="11"/>
      <c r="K86" s="12"/>
    </row>
    <row r="87" spans="1:11">
      <c r="A87" s="120"/>
      <c r="B87" s="16">
        <v>41836</v>
      </c>
      <c r="C87" s="10"/>
      <c r="D87" s="10"/>
      <c r="E87" s="10"/>
      <c r="F87" s="10"/>
      <c r="G87" s="10">
        <f t="shared" si="0"/>
        <v>0</v>
      </c>
      <c r="H87" s="10"/>
      <c r="I87" s="10"/>
      <c r="J87" s="11"/>
      <c r="K87" s="12"/>
    </row>
    <row r="88" spans="1:11">
      <c r="A88" s="120"/>
      <c r="B88" s="16">
        <v>41837</v>
      </c>
      <c r="C88" s="10"/>
      <c r="D88" s="10"/>
      <c r="E88" s="10"/>
      <c r="F88" s="10"/>
      <c r="G88" s="10">
        <f t="shared" si="0"/>
        <v>0</v>
      </c>
      <c r="H88" s="10"/>
      <c r="I88" s="10"/>
      <c r="J88" s="11"/>
      <c r="K88" s="12"/>
    </row>
    <row r="89" spans="1:11">
      <c r="A89" s="120"/>
      <c r="B89" s="16">
        <v>41838</v>
      </c>
      <c r="C89" s="10"/>
      <c r="D89" s="10"/>
      <c r="E89" s="10"/>
      <c r="F89" s="10"/>
      <c r="G89" s="10">
        <f t="shared" si="0"/>
        <v>0</v>
      </c>
      <c r="H89" s="10"/>
      <c r="I89" s="10"/>
      <c r="J89" s="11"/>
      <c r="K89" s="12"/>
    </row>
    <row r="90" spans="1:11">
      <c r="A90" s="120"/>
      <c r="B90" s="16">
        <v>41839</v>
      </c>
      <c r="C90" s="10"/>
      <c r="D90" s="10"/>
      <c r="E90" s="10"/>
      <c r="F90" s="10"/>
      <c r="G90" s="10">
        <f t="shared" si="0"/>
        <v>0</v>
      </c>
      <c r="H90" s="10"/>
      <c r="I90" s="10"/>
      <c r="J90" s="11"/>
      <c r="K90" s="12"/>
    </row>
    <row r="91" spans="1:11">
      <c r="A91" s="120"/>
      <c r="B91" s="16">
        <v>41840</v>
      </c>
      <c r="C91" s="10"/>
      <c r="D91" s="10"/>
      <c r="E91" s="10"/>
      <c r="F91" s="10"/>
      <c r="G91" s="10">
        <f t="shared" si="0"/>
        <v>0</v>
      </c>
      <c r="H91" s="10"/>
      <c r="I91" s="10"/>
      <c r="J91" s="11"/>
      <c r="K91" s="12"/>
    </row>
    <row r="92" spans="1:11">
      <c r="A92" s="120" t="e">
        <f>AVERAGE(C86:C92)</f>
        <v>#DIV/0!</v>
      </c>
      <c r="B92" s="16">
        <v>41841</v>
      </c>
      <c r="C92" s="10"/>
      <c r="D92" s="10"/>
      <c r="E92" s="10"/>
      <c r="F92" s="10"/>
      <c r="G92" s="10">
        <f t="shared" si="0"/>
        <v>0</v>
      </c>
      <c r="H92" s="10"/>
      <c r="I92" s="10"/>
      <c r="J92" s="11"/>
      <c r="K92" s="12"/>
    </row>
    <row r="93" spans="1:11">
      <c r="A93" s="120"/>
      <c r="B93" s="16">
        <v>41842</v>
      </c>
      <c r="C93" s="10"/>
      <c r="D93" s="10"/>
      <c r="E93" s="10"/>
      <c r="F93" s="10"/>
      <c r="G93" s="10">
        <f t="shared" si="0"/>
        <v>0</v>
      </c>
      <c r="H93" s="10"/>
      <c r="I93" s="10"/>
      <c r="J93" s="11"/>
      <c r="K93" s="12"/>
    </row>
    <row r="94" spans="1:11">
      <c r="A94" s="120"/>
      <c r="B94" s="16">
        <v>41843</v>
      </c>
      <c r="C94" s="10"/>
      <c r="D94" s="10"/>
      <c r="E94" s="10"/>
      <c r="F94" s="10"/>
      <c r="G94" s="10">
        <f t="shared" ref="G94:G157" si="1">SUM(D94*9+E94*4+F94*4)</f>
        <v>0</v>
      </c>
      <c r="H94" s="10"/>
      <c r="I94" s="10"/>
      <c r="J94" s="11"/>
      <c r="K94" s="12"/>
    </row>
    <row r="95" spans="1:11">
      <c r="A95" s="120"/>
      <c r="B95" s="16">
        <v>41844</v>
      </c>
      <c r="C95" s="10"/>
      <c r="D95" s="10"/>
      <c r="E95" s="10"/>
      <c r="F95" s="10"/>
      <c r="G95" s="10">
        <f t="shared" si="1"/>
        <v>0</v>
      </c>
      <c r="H95" s="10"/>
      <c r="I95" s="10"/>
      <c r="J95" s="11"/>
      <c r="K95" s="12"/>
    </row>
    <row r="96" spans="1:11">
      <c r="A96" s="120"/>
      <c r="B96" s="16">
        <v>41845</v>
      </c>
      <c r="C96" s="10"/>
      <c r="D96" s="10"/>
      <c r="E96" s="10"/>
      <c r="F96" s="10"/>
      <c r="G96" s="10">
        <f t="shared" si="1"/>
        <v>0</v>
      </c>
      <c r="H96" s="10"/>
      <c r="I96" s="10"/>
      <c r="J96" s="11"/>
      <c r="K96" s="12"/>
    </row>
    <row r="97" spans="1:11">
      <c r="A97" s="120"/>
      <c r="B97" s="16">
        <v>41846</v>
      </c>
      <c r="C97" s="10"/>
      <c r="D97" s="10"/>
      <c r="E97" s="10"/>
      <c r="F97" s="10"/>
      <c r="G97" s="10">
        <f t="shared" si="1"/>
        <v>0</v>
      </c>
      <c r="H97" s="10"/>
      <c r="I97" s="10"/>
      <c r="J97" s="11"/>
      <c r="K97" s="12"/>
    </row>
    <row r="98" spans="1:11">
      <c r="A98" s="120"/>
      <c r="B98" s="16">
        <v>41847</v>
      </c>
      <c r="C98" s="10"/>
      <c r="D98" s="10"/>
      <c r="E98" s="10"/>
      <c r="F98" s="10"/>
      <c r="G98" s="10">
        <f t="shared" si="1"/>
        <v>0</v>
      </c>
      <c r="H98" s="10"/>
      <c r="I98" s="10"/>
      <c r="J98" s="11"/>
      <c r="K98" s="12"/>
    </row>
    <row r="99" spans="1:11">
      <c r="A99" s="120" t="e">
        <f>AVERAGE(C93:C99)</f>
        <v>#DIV/0!</v>
      </c>
      <c r="B99" s="16">
        <v>41848</v>
      </c>
      <c r="C99" s="10"/>
      <c r="D99" s="10"/>
      <c r="E99" s="10"/>
      <c r="F99" s="10"/>
      <c r="G99" s="10">
        <f t="shared" si="1"/>
        <v>0</v>
      </c>
      <c r="H99" s="10"/>
      <c r="I99" s="10"/>
      <c r="J99" s="11"/>
      <c r="K99" s="12"/>
    </row>
    <row r="100" spans="1:11">
      <c r="A100" s="120"/>
      <c r="B100" s="16">
        <v>41849</v>
      </c>
      <c r="C100" s="10"/>
      <c r="D100" s="10"/>
      <c r="E100" s="10"/>
      <c r="F100" s="10"/>
      <c r="G100" s="10">
        <f t="shared" si="1"/>
        <v>0</v>
      </c>
      <c r="H100" s="10"/>
      <c r="I100" s="10"/>
      <c r="J100" s="11"/>
      <c r="K100" s="12"/>
    </row>
    <row r="101" spans="1:11">
      <c r="A101" s="120"/>
      <c r="B101" s="16">
        <v>41850</v>
      </c>
      <c r="C101" s="10"/>
      <c r="D101" s="10"/>
      <c r="E101" s="10"/>
      <c r="F101" s="10"/>
      <c r="G101" s="10">
        <f t="shared" si="1"/>
        <v>0</v>
      </c>
      <c r="H101" s="10"/>
      <c r="I101" s="10"/>
      <c r="J101" s="11"/>
      <c r="K101" s="12"/>
    </row>
    <row r="102" spans="1:11">
      <c r="A102" s="120"/>
      <c r="B102" s="16">
        <v>41851</v>
      </c>
      <c r="C102" s="10"/>
      <c r="D102" s="10"/>
      <c r="E102" s="10"/>
      <c r="F102" s="10"/>
      <c r="G102" s="10">
        <f t="shared" si="1"/>
        <v>0</v>
      </c>
      <c r="H102" s="10"/>
      <c r="I102" s="10"/>
      <c r="J102" s="11"/>
      <c r="K102" s="12"/>
    </row>
    <row r="103" spans="1:11">
      <c r="A103" s="120"/>
      <c r="B103" s="16">
        <v>41852</v>
      </c>
      <c r="C103" s="10"/>
      <c r="D103" s="10"/>
      <c r="E103" s="10"/>
      <c r="F103" s="10"/>
      <c r="G103" s="10">
        <f t="shared" si="1"/>
        <v>0</v>
      </c>
      <c r="H103" s="10"/>
      <c r="I103" s="10"/>
      <c r="J103" s="11"/>
      <c r="K103" s="12"/>
    </row>
    <row r="104" spans="1:11">
      <c r="A104" s="120"/>
      <c r="B104" s="16">
        <v>41853</v>
      </c>
      <c r="C104" s="10"/>
      <c r="D104" s="10"/>
      <c r="E104" s="10"/>
      <c r="F104" s="10"/>
      <c r="G104" s="10">
        <f t="shared" si="1"/>
        <v>0</v>
      </c>
      <c r="H104" s="10"/>
      <c r="I104" s="10"/>
      <c r="J104" s="11"/>
      <c r="K104" s="12"/>
    </row>
    <row r="105" spans="1:11">
      <c r="A105" s="120"/>
      <c r="B105" s="16">
        <v>41854</v>
      </c>
      <c r="C105" s="10"/>
      <c r="D105" s="10"/>
      <c r="E105" s="10"/>
      <c r="F105" s="10"/>
      <c r="G105" s="10">
        <f t="shared" si="1"/>
        <v>0</v>
      </c>
      <c r="H105" s="10"/>
      <c r="I105" s="10"/>
      <c r="J105" s="11"/>
      <c r="K105" s="12"/>
    </row>
    <row r="106" spans="1:11">
      <c r="A106" s="120" t="e">
        <f>AVERAGE(C100:C106)</f>
        <v>#DIV/0!</v>
      </c>
      <c r="B106" s="16">
        <v>41855</v>
      </c>
      <c r="C106" s="10"/>
      <c r="D106" s="10"/>
      <c r="E106" s="10"/>
      <c r="F106" s="10"/>
      <c r="G106" s="10">
        <f t="shared" si="1"/>
        <v>0</v>
      </c>
      <c r="H106" s="10"/>
      <c r="I106" s="10"/>
      <c r="J106" s="11"/>
      <c r="K106" s="12"/>
    </row>
    <row r="107" spans="1:11">
      <c r="A107" s="120"/>
      <c r="B107" s="16">
        <v>41856</v>
      </c>
      <c r="C107" s="10"/>
      <c r="D107" s="10"/>
      <c r="E107" s="10"/>
      <c r="F107" s="10"/>
      <c r="G107" s="10">
        <f t="shared" si="1"/>
        <v>0</v>
      </c>
      <c r="H107" s="10"/>
      <c r="I107" s="10"/>
      <c r="J107" s="11"/>
      <c r="K107" s="12"/>
    </row>
    <row r="108" spans="1:11">
      <c r="A108" s="120"/>
      <c r="B108" s="16">
        <v>41857</v>
      </c>
      <c r="C108" s="10"/>
      <c r="D108" s="10"/>
      <c r="E108" s="10"/>
      <c r="F108" s="10"/>
      <c r="G108" s="10">
        <f t="shared" si="1"/>
        <v>0</v>
      </c>
      <c r="H108" s="10"/>
      <c r="I108" s="10"/>
      <c r="J108" s="11"/>
      <c r="K108" s="12"/>
    </row>
    <row r="109" spans="1:11">
      <c r="A109" s="120"/>
      <c r="B109" s="16">
        <v>41858</v>
      </c>
      <c r="C109" s="10"/>
      <c r="D109" s="10"/>
      <c r="E109" s="10"/>
      <c r="F109" s="10"/>
      <c r="G109" s="10">
        <f t="shared" si="1"/>
        <v>0</v>
      </c>
      <c r="H109" s="10"/>
      <c r="I109" s="10"/>
      <c r="J109" s="11"/>
      <c r="K109" s="12"/>
    </row>
    <row r="110" spans="1:11">
      <c r="A110" s="120"/>
      <c r="B110" s="16">
        <v>41859</v>
      </c>
      <c r="C110" s="10"/>
      <c r="D110" s="10"/>
      <c r="E110" s="10"/>
      <c r="F110" s="10"/>
      <c r="G110" s="10">
        <f t="shared" si="1"/>
        <v>0</v>
      </c>
      <c r="H110" s="10"/>
      <c r="I110" s="10"/>
      <c r="J110" s="11"/>
      <c r="K110" s="12"/>
    </row>
    <row r="111" spans="1:11">
      <c r="A111" s="120"/>
      <c r="B111" s="16">
        <v>41860</v>
      </c>
      <c r="C111" s="10"/>
      <c r="D111" s="10"/>
      <c r="E111" s="10"/>
      <c r="F111" s="10"/>
      <c r="G111" s="10">
        <f t="shared" si="1"/>
        <v>0</v>
      </c>
      <c r="H111" s="10"/>
      <c r="I111" s="10"/>
      <c r="J111" s="11"/>
      <c r="K111" s="12"/>
    </row>
    <row r="112" spans="1:11">
      <c r="A112" s="120"/>
      <c r="B112" s="16">
        <v>41861</v>
      </c>
      <c r="C112" s="10"/>
      <c r="D112" s="10"/>
      <c r="E112" s="10"/>
      <c r="F112" s="10"/>
      <c r="G112" s="10">
        <f t="shared" si="1"/>
        <v>0</v>
      </c>
      <c r="H112" s="10"/>
      <c r="I112" s="10"/>
      <c r="J112" s="11"/>
      <c r="K112" s="12"/>
    </row>
    <row r="113" spans="1:11">
      <c r="A113" s="120" t="e">
        <f>AVERAGE(C107:C113)</f>
        <v>#DIV/0!</v>
      </c>
      <c r="B113" s="16">
        <v>41862</v>
      </c>
      <c r="C113" s="10"/>
      <c r="D113" s="10"/>
      <c r="E113" s="10"/>
      <c r="F113" s="10"/>
      <c r="G113" s="10">
        <f t="shared" si="1"/>
        <v>0</v>
      </c>
      <c r="H113" s="10"/>
      <c r="I113" s="10"/>
      <c r="J113" s="11"/>
      <c r="K113" s="12"/>
    </row>
    <row r="114" spans="1:11">
      <c r="A114" s="120"/>
      <c r="B114" s="16">
        <v>41863</v>
      </c>
      <c r="C114" s="10"/>
      <c r="D114" s="10"/>
      <c r="E114" s="10"/>
      <c r="F114" s="10"/>
      <c r="G114" s="10">
        <f t="shared" si="1"/>
        <v>0</v>
      </c>
      <c r="H114" s="10"/>
      <c r="I114" s="10"/>
      <c r="J114" s="11"/>
      <c r="K114" s="12"/>
    </row>
    <row r="115" spans="1:11">
      <c r="A115" s="120"/>
      <c r="B115" s="16">
        <v>41864</v>
      </c>
      <c r="C115" s="10"/>
      <c r="D115" s="10"/>
      <c r="E115" s="10"/>
      <c r="F115" s="10"/>
      <c r="G115" s="10">
        <f t="shared" si="1"/>
        <v>0</v>
      </c>
      <c r="H115" s="10"/>
      <c r="I115" s="10"/>
      <c r="J115" s="11"/>
      <c r="K115" s="12"/>
    </row>
    <row r="116" spans="1:11">
      <c r="A116" s="120"/>
      <c r="B116" s="16">
        <v>41865</v>
      </c>
      <c r="C116" s="10"/>
      <c r="D116" s="10"/>
      <c r="E116" s="10"/>
      <c r="F116" s="10"/>
      <c r="G116" s="10">
        <f t="shared" si="1"/>
        <v>0</v>
      </c>
      <c r="H116" s="10"/>
      <c r="I116" s="10"/>
      <c r="J116" s="11"/>
      <c r="K116" s="12"/>
    </row>
    <row r="117" spans="1:11">
      <c r="A117" s="120"/>
      <c r="B117" s="16">
        <v>41866</v>
      </c>
      <c r="C117" s="10"/>
      <c r="D117" s="10"/>
      <c r="E117" s="10"/>
      <c r="F117" s="10"/>
      <c r="G117" s="10">
        <f t="shared" si="1"/>
        <v>0</v>
      </c>
      <c r="H117" s="10"/>
      <c r="I117" s="10"/>
      <c r="J117" s="11"/>
      <c r="K117" s="12"/>
    </row>
    <row r="118" spans="1:11">
      <c r="A118" s="120"/>
      <c r="B118" s="16">
        <v>41867</v>
      </c>
      <c r="C118" s="10"/>
      <c r="D118" s="10"/>
      <c r="E118" s="10"/>
      <c r="F118" s="10"/>
      <c r="G118" s="10">
        <f t="shared" si="1"/>
        <v>0</v>
      </c>
      <c r="H118" s="10"/>
      <c r="I118" s="10"/>
      <c r="J118" s="11"/>
      <c r="K118" s="12"/>
    </row>
    <row r="119" spans="1:11">
      <c r="A119" s="120"/>
      <c r="B119" s="16">
        <v>41868</v>
      </c>
      <c r="C119" s="10"/>
      <c r="D119" s="10"/>
      <c r="E119" s="10"/>
      <c r="F119" s="10"/>
      <c r="G119" s="10">
        <f t="shared" si="1"/>
        <v>0</v>
      </c>
      <c r="H119" s="10"/>
      <c r="I119" s="10"/>
      <c r="J119" s="11"/>
      <c r="K119" s="12"/>
    </row>
    <row r="120" spans="1:11">
      <c r="A120" s="120" t="e">
        <f>AVERAGE(C114:C120)</f>
        <v>#DIV/0!</v>
      </c>
      <c r="B120" s="16">
        <v>41869</v>
      </c>
      <c r="C120" s="10"/>
      <c r="D120" s="10"/>
      <c r="E120" s="10"/>
      <c r="F120" s="10"/>
      <c r="G120" s="10">
        <f t="shared" si="1"/>
        <v>0</v>
      </c>
      <c r="H120" s="10"/>
      <c r="I120" s="10"/>
      <c r="J120" s="11"/>
      <c r="K120" s="12"/>
    </row>
    <row r="121" spans="1:11">
      <c r="A121" s="120"/>
      <c r="B121" s="16">
        <v>41870</v>
      </c>
      <c r="C121" s="10"/>
      <c r="D121" s="10"/>
      <c r="E121" s="10"/>
      <c r="F121" s="10"/>
      <c r="G121" s="10">
        <f t="shared" si="1"/>
        <v>0</v>
      </c>
      <c r="H121" s="10"/>
      <c r="I121" s="10"/>
      <c r="J121" s="11"/>
      <c r="K121" s="12"/>
    </row>
    <row r="122" spans="1:11">
      <c r="A122" s="120"/>
      <c r="B122" s="16">
        <v>41871</v>
      </c>
      <c r="C122" s="10"/>
      <c r="D122" s="10"/>
      <c r="E122" s="10"/>
      <c r="F122" s="10"/>
      <c r="G122" s="10">
        <f t="shared" si="1"/>
        <v>0</v>
      </c>
      <c r="H122" s="10"/>
      <c r="I122" s="10"/>
      <c r="J122" s="11"/>
      <c r="K122" s="12"/>
    </row>
    <row r="123" spans="1:11">
      <c r="A123" s="120"/>
      <c r="B123" s="16">
        <v>41872</v>
      </c>
      <c r="C123" s="10"/>
      <c r="D123" s="10"/>
      <c r="E123" s="10"/>
      <c r="F123" s="10"/>
      <c r="G123" s="10">
        <f t="shared" si="1"/>
        <v>0</v>
      </c>
      <c r="H123" s="10"/>
      <c r="I123" s="10"/>
      <c r="J123" s="11"/>
      <c r="K123" s="12"/>
    </row>
    <row r="124" spans="1:11">
      <c r="A124" s="120"/>
      <c r="B124" s="16">
        <v>41873</v>
      </c>
      <c r="C124" s="10"/>
      <c r="D124" s="10"/>
      <c r="E124" s="10"/>
      <c r="F124" s="10"/>
      <c r="G124" s="10">
        <f t="shared" si="1"/>
        <v>0</v>
      </c>
      <c r="H124" s="10"/>
      <c r="I124" s="10"/>
      <c r="J124" s="11"/>
      <c r="K124" s="12"/>
    </row>
    <row r="125" spans="1:11">
      <c r="A125" s="120"/>
      <c r="B125" s="16">
        <v>41874</v>
      </c>
      <c r="C125" s="10"/>
      <c r="D125" s="10"/>
      <c r="E125" s="10"/>
      <c r="F125" s="10"/>
      <c r="G125" s="10">
        <f t="shared" si="1"/>
        <v>0</v>
      </c>
      <c r="H125" s="10"/>
      <c r="I125" s="10"/>
      <c r="J125" s="11"/>
      <c r="K125" s="12"/>
    </row>
    <row r="126" spans="1:11">
      <c r="A126" s="120"/>
      <c r="B126" s="16">
        <v>41875</v>
      </c>
      <c r="C126" s="10"/>
      <c r="D126" s="10"/>
      <c r="E126" s="10"/>
      <c r="F126" s="10"/>
      <c r="G126" s="10">
        <f t="shared" si="1"/>
        <v>0</v>
      </c>
      <c r="H126" s="10"/>
      <c r="I126" s="10"/>
      <c r="J126" s="11"/>
      <c r="K126" s="12"/>
    </row>
    <row r="127" spans="1:11">
      <c r="A127" s="120" t="e">
        <f>AVERAGE(C121:C127)</f>
        <v>#DIV/0!</v>
      </c>
      <c r="B127" s="16">
        <v>41876</v>
      </c>
      <c r="C127" s="10"/>
      <c r="D127" s="10"/>
      <c r="E127" s="10"/>
      <c r="F127" s="10"/>
      <c r="G127" s="10">
        <f t="shared" si="1"/>
        <v>0</v>
      </c>
      <c r="H127" s="10"/>
      <c r="I127" s="10"/>
      <c r="J127" s="11"/>
      <c r="K127" s="12"/>
    </row>
    <row r="128" spans="1:11">
      <c r="A128" s="120"/>
      <c r="B128" s="16">
        <v>41877</v>
      </c>
      <c r="C128" s="10"/>
      <c r="D128" s="10"/>
      <c r="E128" s="10"/>
      <c r="F128" s="10"/>
      <c r="G128" s="10">
        <f t="shared" si="1"/>
        <v>0</v>
      </c>
      <c r="H128" s="10"/>
      <c r="I128" s="10"/>
      <c r="J128" s="11"/>
      <c r="K128" s="12"/>
    </row>
    <row r="129" spans="1:11">
      <c r="A129" s="120"/>
      <c r="B129" s="16">
        <v>41878</v>
      </c>
      <c r="C129" s="10"/>
      <c r="D129" s="10"/>
      <c r="E129" s="10"/>
      <c r="F129" s="10"/>
      <c r="G129" s="10">
        <f t="shared" si="1"/>
        <v>0</v>
      </c>
      <c r="H129" s="10"/>
      <c r="I129" s="10"/>
      <c r="J129" s="11"/>
      <c r="K129" s="12"/>
    </row>
    <row r="130" spans="1:11">
      <c r="A130" s="120"/>
      <c r="B130" s="16">
        <v>41879</v>
      </c>
      <c r="C130" s="10"/>
      <c r="D130" s="10"/>
      <c r="E130" s="10"/>
      <c r="F130" s="10"/>
      <c r="G130" s="10">
        <f t="shared" si="1"/>
        <v>0</v>
      </c>
      <c r="H130" s="10"/>
      <c r="I130" s="10"/>
      <c r="J130" s="11"/>
      <c r="K130" s="12"/>
    </row>
    <row r="131" spans="1:11">
      <c r="A131" s="120"/>
      <c r="B131" s="16">
        <v>41880</v>
      </c>
      <c r="C131" s="10"/>
      <c r="D131" s="10"/>
      <c r="E131" s="10"/>
      <c r="F131" s="10"/>
      <c r="G131" s="10">
        <f t="shared" si="1"/>
        <v>0</v>
      </c>
      <c r="H131" s="10"/>
      <c r="I131" s="10"/>
      <c r="J131" s="11"/>
      <c r="K131" s="12"/>
    </row>
    <row r="132" spans="1:11">
      <c r="A132" s="120"/>
      <c r="B132" s="16">
        <v>41881</v>
      </c>
      <c r="C132" s="10"/>
      <c r="D132" s="10"/>
      <c r="E132" s="10"/>
      <c r="F132" s="10"/>
      <c r="G132" s="10">
        <f t="shared" si="1"/>
        <v>0</v>
      </c>
      <c r="H132" s="10"/>
      <c r="I132" s="10"/>
      <c r="J132" s="11"/>
      <c r="K132" s="12"/>
    </row>
    <row r="133" spans="1:11">
      <c r="A133" s="120"/>
      <c r="B133" s="16">
        <v>41882</v>
      </c>
      <c r="C133" s="10"/>
      <c r="D133" s="10"/>
      <c r="E133" s="10"/>
      <c r="F133" s="10"/>
      <c r="G133" s="10">
        <f t="shared" si="1"/>
        <v>0</v>
      </c>
      <c r="H133" s="10"/>
      <c r="I133" s="10"/>
      <c r="J133" s="11"/>
      <c r="K133" s="12"/>
    </row>
    <row r="134" spans="1:11">
      <c r="A134" s="120" t="e">
        <f>AVERAGE(C128:C134)</f>
        <v>#DIV/0!</v>
      </c>
      <c r="B134" s="16">
        <v>41883</v>
      </c>
      <c r="C134" s="10"/>
      <c r="D134" s="10"/>
      <c r="E134" s="10"/>
      <c r="F134" s="10"/>
      <c r="G134" s="10">
        <f t="shared" si="1"/>
        <v>0</v>
      </c>
      <c r="H134" s="10"/>
      <c r="I134" s="10"/>
      <c r="J134" s="11"/>
      <c r="K134" s="12"/>
    </row>
    <row r="135" spans="1:11">
      <c r="A135" s="120"/>
      <c r="B135" s="16">
        <v>41884</v>
      </c>
      <c r="C135" s="10"/>
      <c r="D135" s="10"/>
      <c r="E135" s="10"/>
      <c r="F135" s="10"/>
      <c r="G135" s="10">
        <f t="shared" si="1"/>
        <v>0</v>
      </c>
      <c r="H135" s="10"/>
      <c r="I135" s="10"/>
      <c r="J135" s="11"/>
      <c r="K135" s="12"/>
    </row>
    <row r="136" spans="1:11">
      <c r="A136" s="120"/>
      <c r="B136" s="16">
        <v>41885</v>
      </c>
      <c r="C136" s="10"/>
      <c r="D136" s="10"/>
      <c r="E136" s="10"/>
      <c r="F136" s="10"/>
      <c r="G136" s="10">
        <f t="shared" si="1"/>
        <v>0</v>
      </c>
      <c r="H136" s="10"/>
      <c r="I136" s="10"/>
      <c r="J136" s="11"/>
      <c r="K136" s="12"/>
    </row>
    <row r="137" spans="1:11">
      <c r="A137" s="120"/>
      <c r="B137" s="16">
        <v>41886</v>
      </c>
      <c r="C137" s="10"/>
      <c r="D137" s="10"/>
      <c r="E137" s="10"/>
      <c r="F137" s="10"/>
      <c r="G137" s="10">
        <f t="shared" si="1"/>
        <v>0</v>
      </c>
      <c r="H137" s="10"/>
      <c r="I137" s="10"/>
      <c r="J137" s="11"/>
      <c r="K137" s="12"/>
    </row>
    <row r="138" spans="1:11">
      <c r="A138" s="120"/>
      <c r="B138" s="16">
        <v>41887</v>
      </c>
      <c r="C138" s="10"/>
      <c r="D138" s="10"/>
      <c r="E138" s="10"/>
      <c r="F138" s="10"/>
      <c r="G138" s="10">
        <f t="shared" si="1"/>
        <v>0</v>
      </c>
      <c r="H138" s="10"/>
      <c r="I138" s="10"/>
      <c r="J138" s="11"/>
      <c r="K138" s="12"/>
    </row>
    <row r="139" spans="1:11">
      <c r="A139" s="120"/>
      <c r="B139" s="16">
        <v>41888</v>
      </c>
      <c r="C139" s="10"/>
      <c r="D139" s="10"/>
      <c r="E139" s="10"/>
      <c r="F139" s="10"/>
      <c r="G139" s="10">
        <f t="shared" si="1"/>
        <v>0</v>
      </c>
      <c r="H139" s="10"/>
      <c r="I139" s="10"/>
      <c r="J139" s="11"/>
      <c r="K139" s="12"/>
    </row>
    <row r="140" spans="1:11">
      <c r="A140" s="120"/>
      <c r="B140" s="16">
        <v>41889</v>
      </c>
      <c r="C140" s="10"/>
      <c r="D140" s="10"/>
      <c r="E140" s="10"/>
      <c r="F140" s="10"/>
      <c r="G140" s="10">
        <f t="shared" si="1"/>
        <v>0</v>
      </c>
      <c r="H140" s="10"/>
      <c r="I140" s="10"/>
      <c r="J140" s="11"/>
      <c r="K140" s="12"/>
    </row>
    <row r="141" spans="1:11">
      <c r="A141" s="120" t="e">
        <f>AVERAGE(C135:C141)</f>
        <v>#DIV/0!</v>
      </c>
      <c r="B141" s="16">
        <v>41890</v>
      </c>
      <c r="C141" s="10"/>
      <c r="D141" s="10"/>
      <c r="E141" s="10"/>
      <c r="F141" s="10"/>
      <c r="G141" s="10">
        <f t="shared" si="1"/>
        <v>0</v>
      </c>
      <c r="H141" s="10"/>
      <c r="I141" s="10"/>
      <c r="J141" s="11"/>
      <c r="K141" s="12"/>
    </row>
    <row r="142" spans="1:11">
      <c r="A142" s="120"/>
      <c r="B142" s="16">
        <v>41891</v>
      </c>
      <c r="C142" s="10"/>
      <c r="D142" s="10"/>
      <c r="E142" s="10"/>
      <c r="F142" s="10"/>
      <c r="G142" s="10">
        <f t="shared" si="1"/>
        <v>0</v>
      </c>
      <c r="H142" s="10"/>
      <c r="I142" s="10"/>
      <c r="J142" s="11"/>
      <c r="K142" s="12"/>
    </row>
    <row r="143" spans="1:11">
      <c r="A143" s="120"/>
      <c r="B143" s="16">
        <v>41892</v>
      </c>
      <c r="C143" s="10"/>
      <c r="D143" s="10"/>
      <c r="E143" s="10"/>
      <c r="F143" s="10"/>
      <c r="G143" s="10">
        <f t="shared" si="1"/>
        <v>0</v>
      </c>
      <c r="H143" s="10"/>
      <c r="I143" s="10"/>
      <c r="J143" s="11"/>
      <c r="K143" s="12"/>
    </row>
    <row r="144" spans="1:11">
      <c r="A144" s="120"/>
      <c r="B144" s="16">
        <v>41893</v>
      </c>
      <c r="C144" s="10"/>
      <c r="D144" s="10"/>
      <c r="E144" s="10"/>
      <c r="F144" s="10"/>
      <c r="G144" s="10">
        <f t="shared" si="1"/>
        <v>0</v>
      </c>
      <c r="H144" s="10"/>
      <c r="I144" s="10"/>
      <c r="J144" s="11"/>
      <c r="K144" s="12"/>
    </row>
    <row r="145" spans="1:11">
      <c r="A145" s="120"/>
      <c r="B145" s="16">
        <v>41894</v>
      </c>
      <c r="C145" s="10"/>
      <c r="D145" s="10"/>
      <c r="E145" s="10"/>
      <c r="F145" s="10"/>
      <c r="G145" s="10">
        <f t="shared" si="1"/>
        <v>0</v>
      </c>
      <c r="H145" s="10"/>
      <c r="I145" s="10"/>
      <c r="J145" s="11"/>
      <c r="K145" s="12"/>
    </row>
    <row r="146" spans="1:11">
      <c r="A146" s="120"/>
      <c r="B146" s="16">
        <v>41895</v>
      </c>
      <c r="C146" s="10"/>
      <c r="D146" s="10"/>
      <c r="E146" s="10"/>
      <c r="F146" s="10"/>
      <c r="G146" s="10">
        <f t="shared" si="1"/>
        <v>0</v>
      </c>
      <c r="H146" s="10"/>
      <c r="I146" s="10"/>
      <c r="J146" s="11"/>
      <c r="K146" s="12"/>
    </row>
    <row r="147" spans="1:11">
      <c r="A147" s="120"/>
      <c r="B147" s="16">
        <v>41896</v>
      </c>
      <c r="C147" s="10"/>
      <c r="D147" s="10"/>
      <c r="E147" s="10"/>
      <c r="F147" s="10"/>
      <c r="G147" s="10">
        <f t="shared" si="1"/>
        <v>0</v>
      </c>
      <c r="H147" s="10"/>
      <c r="I147" s="10"/>
      <c r="J147" s="11"/>
      <c r="K147" s="12"/>
    </row>
    <row r="148" spans="1:11">
      <c r="A148" s="120" t="e">
        <f>AVERAGE(C142:C148)</f>
        <v>#DIV/0!</v>
      </c>
      <c r="B148" s="16">
        <v>41897</v>
      </c>
      <c r="C148" s="10"/>
      <c r="D148" s="10"/>
      <c r="E148" s="10"/>
      <c r="F148" s="10"/>
      <c r="G148" s="10">
        <f t="shared" si="1"/>
        <v>0</v>
      </c>
      <c r="H148" s="10"/>
      <c r="I148" s="10"/>
      <c r="J148" s="11"/>
      <c r="K148" s="12"/>
    </row>
    <row r="149" spans="1:11">
      <c r="A149" s="120"/>
      <c r="B149" s="16">
        <v>41898</v>
      </c>
      <c r="C149" s="10"/>
      <c r="D149" s="10"/>
      <c r="E149" s="10"/>
      <c r="F149" s="10"/>
      <c r="G149" s="10">
        <f t="shared" si="1"/>
        <v>0</v>
      </c>
      <c r="H149" s="10"/>
      <c r="I149" s="10"/>
      <c r="J149" s="11"/>
      <c r="K149" s="12"/>
    </row>
    <row r="150" spans="1:11">
      <c r="A150" s="120"/>
      <c r="B150" s="16">
        <v>41899</v>
      </c>
      <c r="C150" s="10"/>
      <c r="D150" s="10"/>
      <c r="E150" s="10"/>
      <c r="F150" s="10"/>
      <c r="G150" s="10">
        <f t="shared" si="1"/>
        <v>0</v>
      </c>
      <c r="H150" s="10"/>
      <c r="I150" s="10"/>
      <c r="J150" s="11"/>
      <c r="K150" s="12"/>
    </row>
    <row r="151" spans="1:11">
      <c r="A151" s="120"/>
      <c r="B151" s="16">
        <v>41900</v>
      </c>
      <c r="C151" s="10"/>
      <c r="D151" s="10"/>
      <c r="E151" s="10"/>
      <c r="F151" s="10"/>
      <c r="G151" s="10">
        <f t="shared" si="1"/>
        <v>0</v>
      </c>
      <c r="H151" s="10"/>
      <c r="I151" s="10"/>
      <c r="J151" s="11"/>
      <c r="K151" s="12"/>
    </row>
    <row r="152" spans="1:11">
      <c r="A152" s="120"/>
      <c r="B152" s="16">
        <v>41901</v>
      </c>
      <c r="C152" s="10"/>
      <c r="D152" s="10"/>
      <c r="E152" s="10"/>
      <c r="F152" s="10"/>
      <c r="G152" s="10">
        <f t="shared" si="1"/>
        <v>0</v>
      </c>
      <c r="H152" s="10"/>
      <c r="I152" s="10"/>
      <c r="J152" s="11"/>
      <c r="K152" s="12"/>
    </row>
    <row r="153" spans="1:11">
      <c r="A153" s="120"/>
      <c r="B153" s="16">
        <v>41902</v>
      </c>
      <c r="C153" s="10"/>
      <c r="D153" s="10"/>
      <c r="E153" s="10"/>
      <c r="F153" s="10"/>
      <c r="G153" s="10">
        <f t="shared" si="1"/>
        <v>0</v>
      </c>
      <c r="H153" s="10"/>
      <c r="I153" s="10"/>
      <c r="J153" s="11"/>
      <c r="K153" s="12"/>
    </row>
    <row r="154" spans="1:11">
      <c r="A154" s="120"/>
      <c r="B154" s="16">
        <v>41903</v>
      </c>
      <c r="C154" s="10"/>
      <c r="D154" s="10"/>
      <c r="E154" s="10"/>
      <c r="F154" s="10"/>
      <c r="G154" s="10">
        <f t="shared" si="1"/>
        <v>0</v>
      </c>
      <c r="H154" s="10"/>
      <c r="I154" s="10"/>
      <c r="J154" s="11"/>
      <c r="K154" s="12"/>
    </row>
    <row r="155" spans="1:11">
      <c r="A155" s="120" t="e">
        <f>AVERAGE(C149:C155)</f>
        <v>#DIV/0!</v>
      </c>
      <c r="B155" s="16">
        <v>41904</v>
      </c>
      <c r="C155" s="10"/>
      <c r="D155" s="10"/>
      <c r="E155" s="10"/>
      <c r="F155" s="10"/>
      <c r="G155" s="10">
        <f t="shared" si="1"/>
        <v>0</v>
      </c>
      <c r="H155" s="10"/>
      <c r="I155" s="10"/>
      <c r="J155" s="11"/>
      <c r="K155" s="12"/>
    </row>
    <row r="156" spans="1:11">
      <c r="A156" s="120"/>
      <c r="B156" s="16">
        <v>41905</v>
      </c>
      <c r="C156" s="10"/>
      <c r="D156" s="10"/>
      <c r="E156" s="10"/>
      <c r="F156" s="10"/>
      <c r="G156" s="10">
        <f t="shared" si="1"/>
        <v>0</v>
      </c>
      <c r="H156" s="10"/>
      <c r="I156" s="10"/>
      <c r="J156" s="11"/>
      <c r="K156" s="12"/>
    </row>
    <row r="157" spans="1:11">
      <c r="A157" s="120"/>
      <c r="B157" s="16">
        <v>41906</v>
      </c>
      <c r="C157" s="10"/>
      <c r="D157" s="10"/>
      <c r="E157" s="10"/>
      <c r="F157" s="10"/>
      <c r="G157" s="10">
        <f t="shared" si="1"/>
        <v>0</v>
      </c>
      <c r="H157" s="10"/>
      <c r="I157" s="10"/>
      <c r="J157" s="11"/>
      <c r="K157" s="12"/>
    </row>
    <row r="158" spans="1:11">
      <c r="A158" s="120"/>
      <c r="B158" s="16">
        <v>41907</v>
      </c>
      <c r="C158" s="10"/>
      <c r="D158" s="10"/>
      <c r="E158" s="10"/>
      <c r="F158" s="10"/>
      <c r="G158" s="10">
        <f t="shared" ref="G158:G164" si="2">SUM(D158*9+E158*4+F158*4)</f>
        <v>0</v>
      </c>
      <c r="H158" s="10"/>
      <c r="I158" s="10"/>
      <c r="J158" s="11"/>
      <c r="K158" s="12"/>
    </row>
    <row r="159" spans="1:11">
      <c r="A159" s="120"/>
      <c r="B159" s="16">
        <v>41908</v>
      </c>
      <c r="C159" s="10"/>
      <c r="D159" s="10"/>
      <c r="E159" s="10"/>
      <c r="F159" s="10"/>
      <c r="G159" s="10">
        <f t="shared" si="2"/>
        <v>0</v>
      </c>
      <c r="H159" s="10"/>
      <c r="I159" s="10"/>
      <c r="J159" s="11"/>
      <c r="K159" s="12"/>
    </row>
    <row r="160" spans="1:11">
      <c r="A160" s="120"/>
      <c r="B160" s="16">
        <v>41909</v>
      </c>
      <c r="C160" s="10"/>
      <c r="D160" s="10"/>
      <c r="E160" s="10"/>
      <c r="F160" s="10"/>
      <c r="G160" s="10">
        <f t="shared" si="2"/>
        <v>0</v>
      </c>
      <c r="H160" s="10"/>
      <c r="I160" s="10"/>
      <c r="J160" s="11"/>
      <c r="K160" s="12"/>
    </row>
    <row r="161" spans="1:11">
      <c r="A161" s="120"/>
      <c r="B161" s="16">
        <v>41910</v>
      </c>
      <c r="C161" s="10"/>
      <c r="D161" s="10"/>
      <c r="E161" s="10"/>
      <c r="F161" s="10"/>
      <c r="G161" s="10">
        <f t="shared" si="2"/>
        <v>0</v>
      </c>
      <c r="H161" s="10"/>
      <c r="I161" s="10"/>
      <c r="J161" s="11"/>
      <c r="K161" s="12"/>
    </row>
    <row r="162" spans="1:11">
      <c r="A162" s="120" t="e">
        <f>AVERAGE(C156:C162)</f>
        <v>#DIV/0!</v>
      </c>
      <c r="B162" s="16">
        <v>41911</v>
      </c>
      <c r="C162" s="10"/>
      <c r="D162" s="10"/>
      <c r="E162" s="10"/>
      <c r="F162" s="10"/>
      <c r="G162" s="10">
        <f t="shared" si="2"/>
        <v>0</v>
      </c>
      <c r="H162" s="10"/>
      <c r="I162" s="10"/>
      <c r="J162" s="11"/>
      <c r="K162" s="12"/>
    </row>
    <row r="163" spans="1:11">
      <c r="A163" s="120"/>
      <c r="B163" s="16">
        <v>41912</v>
      </c>
      <c r="C163" s="10"/>
      <c r="D163" s="10"/>
      <c r="E163" s="10"/>
      <c r="F163" s="10"/>
      <c r="G163" s="10">
        <f t="shared" si="2"/>
        <v>0</v>
      </c>
      <c r="H163" s="10"/>
      <c r="I163" s="10"/>
      <c r="J163" s="11"/>
      <c r="K163" s="12"/>
    </row>
    <row r="164" spans="1:11">
      <c r="A164" s="120"/>
      <c r="B164" s="16">
        <v>41913</v>
      </c>
      <c r="C164" s="10"/>
      <c r="D164" s="10"/>
      <c r="E164" s="10"/>
      <c r="F164" s="10"/>
      <c r="G164" s="10">
        <f t="shared" si="2"/>
        <v>0</v>
      </c>
      <c r="H164" s="10"/>
      <c r="I164" s="10"/>
      <c r="J164" s="11"/>
      <c r="K164" s="12"/>
    </row>
    <row r="165" spans="1:11">
      <c r="A165" s="120"/>
      <c r="B165" s="16">
        <v>41914</v>
      </c>
      <c r="C165" s="10"/>
      <c r="D165" s="10"/>
      <c r="E165" s="10"/>
      <c r="F165" s="10"/>
      <c r="G165" s="10">
        <f>SUM(D165*9+E165*4+F165*4)</f>
        <v>0</v>
      </c>
      <c r="H165" s="10"/>
      <c r="I165" s="10"/>
      <c r="J165" s="11"/>
      <c r="K165" s="12"/>
    </row>
    <row r="166" spans="1:11">
      <c r="A166" s="120"/>
      <c r="B166" s="16">
        <v>41915</v>
      </c>
      <c r="C166" s="10"/>
      <c r="D166" s="10"/>
      <c r="E166" s="10"/>
      <c r="F166" s="10"/>
      <c r="G166" s="10">
        <f>SUM(D166*9+E166*4+F166*4)</f>
        <v>0</v>
      </c>
      <c r="H166" s="10"/>
      <c r="I166" s="10"/>
      <c r="J166" s="11"/>
      <c r="K166" s="12"/>
    </row>
    <row r="167" spans="1:11">
      <c r="A167" s="120"/>
      <c r="B167" s="16">
        <v>41916</v>
      </c>
      <c r="C167" s="10"/>
      <c r="D167" s="10"/>
      <c r="E167" s="10"/>
      <c r="F167" s="10"/>
      <c r="G167" s="10">
        <f>SUM(D167*9+E167*4+F167*4)</f>
        <v>0</v>
      </c>
      <c r="H167" s="10"/>
      <c r="I167" s="10"/>
      <c r="J167" s="11"/>
      <c r="K167" s="12"/>
    </row>
    <row r="168" spans="1:11">
      <c r="A168" s="120"/>
      <c r="B168" s="16">
        <v>41917</v>
      </c>
      <c r="C168" s="10"/>
      <c r="D168" s="10"/>
      <c r="E168" s="10"/>
      <c r="F168" s="10"/>
      <c r="G168" s="10">
        <f>SUM(D168*9+E168*4+F168*4)</f>
        <v>0</v>
      </c>
      <c r="H168" s="10"/>
      <c r="I168" s="10"/>
      <c r="J168" s="11"/>
      <c r="K168" s="12"/>
    </row>
    <row r="169" spans="1:11">
      <c r="A169" s="121" t="e">
        <f>AVERAGE(C163:C169)</f>
        <v>#DIV/0!</v>
      </c>
      <c r="B169" s="16">
        <v>41918</v>
      </c>
      <c r="C169" s="13"/>
      <c r="D169" s="13"/>
      <c r="E169" s="13"/>
      <c r="F169" s="13"/>
      <c r="G169" s="13">
        <f>SUM(D169*9+E169*4+F169*4)</f>
        <v>0</v>
      </c>
      <c r="H169" s="13"/>
      <c r="I169" s="13"/>
      <c r="J169" s="14"/>
      <c r="K169" s="15"/>
    </row>
    <row r="170" spans="1:11">
      <c r="A170" s="105"/>
      <c r="H170" s="2"/>
      <c r="I170" s="2"/>
      <c r="J170" s="3"/>
    </row>
    <row r="171" spans="1:11">
      <c r="A171" s="105"/>
      <c r="H171" s="2"/>
      <c r="I171" s="2"/>
      <c r="J171" s="3"/>
    </row>
    <row r="172" spans="1:11">
      <c r="A172" s="105"/>
      <c r="H172" s="2"/>
      <c r="I172" s="2"/>
      <c r="J172" s="3"/>
    </row>
    <row r="173" spans="1:11">
      <c r="A173" s="105"/>
      <c r="H173" s="2"/>
      <c r="I173" s="2"/>
      <c r="J173" s="3"/>
    </row>
    <row r="174" spans="1:11">
      <c r="A174" s="105"/>
      <c r="H174" s="2"/>
      <c r="I174" s="2"/>
      <c r="J174" s="3"/>
    </row>
    <row r="175" spans="1:11">
      <c r="A175" s="105"/>
      <c r="H175" s="2"/>
      <c r="I175" s="2"/>
      <c r="J175" s="3"/>
    </row>
    <row r="176" spans="1:11">
      <c r="A176" s="105"/>
      <c r="H176" s="2"/>
      <c r="I176" s="2"/>
      <c r="J176" s="3"/>
    </row>
    <row r="177" spans="1:10">
      <c r="A177" s="105"/>
      <c r="H177" s="2"/>
      <c r="I177" s="2"/>
      <c r="J177" s="3"/>
    </row>
    <row r="178" spans="1:10">
      <c r="A178" s="105"/>
      <c r="H178" s="2"/>
      <c r="I178" s="2"/>
      <c r="J178" s="3"/>
    </row>
    <row r="179" spans="1:10">
      <c r="A179" s="105"/>
      <c r="H179" s="2"/>
      <c r="I179" s="2"/>
      <c r="J179" s="3"/>
    </row>
    <row r="180" spans="1:10">
      <c r="A180" s="105"/>
      <c r="H180" s="2"/>
      <c r="I180" s="2"/>
      <c r="J180" s="3"/>
    </row>
    <row r="181" spans="1:10">
      <c r="A181" s="105"/>
      <c r="H181" s="2"/>
      <c r="I181" s="2"/>
      <c r="J181" s="3"/>
    </row>
    <row r="182" spans="1:10">
      <c r="A182" s="105"/>
      <c r="H182" s="2"/>
      <c r="I182" s="2"/>
      <c r="J182" s="3"/>
    </row>
    <row r="183" spans="1:10">
      <c r="A183" s="105"/>
      <c r="H183" s="2"/>
      <c r="I183" s="2"/>
      <c r="J183" s="3"/>
    </row>
    <row r="184" spans="1:10">
      <c r="A184" s="105"/>
      <c r="H184" s="2"/>
      <c r="I184" s="2"/>
      <c r="J184" s="3"/>
    </row>
    <row r="185" spans="1:10">
      <c r="A185" s="105"/>
      <c r="H185" s="2"/>
      <c r="I185" s="2"/>
      <c r="J185" s="3"/>
    </row>
    <row r="186" spans="1:10">
      <c r="A186" s="105"/>
      <c r="H186" s="2"/>
      <c r="I186" s="2"/>
      <c r="J186" s="3"/>
    </row>
    <row r="187" spans="1:10">
      <c r="A187" s="105"/>
      <c r="H187" s="2"/>
      <c r="I187" s="2"/>
      <c r="J187" s="3"/>
    </row>
    <row r="188" spans="1:10">
      <c r="A188" s="105"/>
      <c r="H188" s="2"/>
      <c r="I188" s="2"/>
      <c r="J188" s="3"/>
    </row>
    <row r="189" spans="1:10">
      <c r="A189" s="105"/>
      <c r="H189" s="2"/>
      <c r="I189" s="2"/>
      <c r="J189" s="3"/>
    </row>
    <row r="190" spans="1:10">
      <c r="A190" s="105"/>
      <c r="H190" s="2"/>
      <c r="I190" s="2"/>
      <c r="J190" s="3"/>
    </row>
    <row r="191" spans="1:10">
      <c r="A191" s="105"/>
      <c r="H191" s="2"/>
      <c r="I191" s="2"/>
      <c r="J191" s="3"/>
    </row>
    <row r="192" spans="1:10">
      <c r="A192" s="105"/>
      <c r="H192" s="2"/>
      <c r="I192" s="2"/>
      <c r="J192" s="3"/>
    </row>
    <row r="193" spans="1:10">
      <c r="A193" s="105"/>
      <c r="H193" s="2"/>
      <c r="I193" s="2"/>
      <c r="J193" s="3"/>
    </row>
    <row r="194" spans="1:10">
      <c r="A194" s="105"/>
      <c r="H194" s="2"/>
      <c r="I194" s="2"/>
      <c r="J194" s="3"/>
    </row>
    <row r="195" spans="1:10">
      <c r="A195" s="105"/>
      <c r="H195" s="2"/>
      <c r="I195" s="2"/>
      <c r="J195" s="3"/>
    </row>
    <row r="196" spans="1:10">
      <c r="A196" s="105"/>
      <c r="H196" s="2"/>
      <c r="I196" s="2"/>
      <c r="J196" s="3"/>
    </row>
    <row r="197" spans="1:10">
      <c r="A197" s="105"/>
      <c r="H197" s="2"/>
      <c r="I197" s="2"/>
      <c r="J197" s="3"/>
    </row>
    <row r="198" spans="1:10">
      <c r="A198" s="105"/>
      <c r="H198" s="2"/>
      <c r="I198" s="2"/>
      <c r="J198" s="3"/>
    </row>
    <row r="199" spans="1:10">
      <c r="A199" s="105"/>
      <c r="H199" s="2"/>
      <c r="I199" s="2"/>
      <c r="J199" s="3"/>
    </row>
    <row r="200" spans="1:10">
      <c r="A200" s="105"/>
      <c r="H200" s="2"/>
      <c r="I200" s="2"/>
      <c r="J200" s="3"/>
    </row>
    <row r="201" spans="1:10">
      <c r="A201" s="105"/>
      <c r="H201" s="2"/>
      <c r="I201" s="2"/>
      <c r="J201" s="3"/>
    </row>
    <row r="202" spans="1:10">
      <c r="A202" s="105"/>
      <c r="H202" s="2"/>
      <c r="I202" s="2"/>
      <c r="J202" s="3"/>
    </row>
    <row r="203" spans="1:10">
      <c r="A203" s="105"/>
      <c r="H203" s="2"/>
      <c r="I203" s="2"/>
      <c r="J203" s="3"/>
    </row>
    <row r="204" spans="1:10">
      <c r="A204" s="105"/>
      <c r="H204" s="2"/>
      <c r="I204" s="2"/>
      <c r="J204" s="3"/>
    </row>
    <row r="205" spans="1:10">
      <c r="A205" s="105"/>
      <c r="H205" s="2"/>
      <c r="I205" s="2"/>
      <c r="J205" s="3"/>
    </row>
    <row r="206" spans="1:10">
      <c r="A206" s="105"/>
      <c r="H206" s="2"/>
      <c r="I206" s="2"/>
      <c r="J206" s="3"/>
    </row>
    <row r="207" spans="1:10">
      <c r="A207" s="105"/>
      <c r="H207" s="2"/>
      <c r="I207" s="2"/>
      <c r="J207" s="3"/>
    </row>
    <row r="208" spans="1:10">
      <c r="A208" s="105"/>
      <c r="H208" s="2"/>
      <c r="I208" s="2"/>
      <c r="J208" s="3"/>
    </row>
    <row r="209" spans="1:10">
      <c r="A209" s="105"/>
      <c r="H209" s="2"/>
      <c r="I209" s="2"/>
      <c r="J209" s="3"/>
    </row>
    <row r="210" spans="1:10">
      <c r="A210" s="105"/>
      <c r="H210" s="2"/>
      <c r="I210" s="2"/>
      <c r="J210" s="3"/>
    </row>
    <row r="211" spans="1:10">
      <c r="A211" s="105"/>
      <c r="H211" s="2"/>
      <c r="I211" s="2"/>
      <c r="J211" s="3"/>
    </row>
    <row r="212" spans="1:10">
      <c r="A212" s="105"/>
      <c r="H212" s="2"/>
      <c r="I212" s="2"/>
      <c r="J212" s="3"/>
    </row>
    <row r="213" spans="1:10">
      <c r="A213" s="105"/>
      <c r="H213" s="2"/>
      <c r="I213" s="2"/>
      <c r="J213" s="3"/>
    </row>
    <row r="214" spans="1:10">
      <c r="A214" s="105"/>
      <c r="H214" s="2"/>
      <c r="I214" s="2"/>
      <c r="J214" s="3"/>
    </row>
    <row r="215" spans="1:10">
      <c r="A215" s="105"/>
      <c r="H215" s="2"/>
      <c r="I215" s="2"/>
      <c r="J215" s="3"/>
    </row>
    <row r="216" spans="1:10">
      <c r="A216" s="105"/>
      <c r="H216" s="2"/>
      <c r="I216" s="2"/>
      <c r="J216" s="3"/>
    </row>
    <row r="217" spans="1:10">
      <c r="A217" s="105"/>
      <c r="H217" s="2"/>
      <c r="I217" s="2"/>
      <c r="J217" s="3"/>
    </row>
    <row r="218" spans="1:10">
      <c r="A218" s="105"/>
      <c r="H218" s="2"/>
      <c r="I218" s="2"/>
      <c r="J218" s="3"/>
    </row>
    <row r="219" spans="1:10">
      <c r="A219" s="105"/>
      <c r="H219" s="2"/>
      <c r="I219" s="2"/>
      <c r="J219" s="3"/>
    </row>
    <row r="220" spans="1:10">
      <c r="A220" s="105"/>
      <c r="H220" s="2"/>
      <c r="I220" s="2"/>
      <c r="J220" s="3"/>
    </row>
    <row r="221" spans="1:10">
      <c r="A221" s="105"/>
      <c r="H221" s="2"/>
      <c r="I221" s="2"/>
      <c r="J221" s="3"/>
    </row>
    <row r="222" spans="1:10">
      <c r="A222" s="105"/>
      <c r="H222" s="2"/>
      <c r="I222" s="2"/>
      <c r="J222" s="3"/>
    </row>
    <row r="223" spans="1:10">
      <c r="A223" s="105"/>
      <c r="H223" s="2"/>
      <c r="I223" s="2"/>
      <c r="J223" s="3"/>
    </row>
    <row r="224" spans="1:10">
      <c r="A224" s="105"/>
      <c r="H224" s="2"/>
      <c r="I224" s="2"/>
      <c r="J224" s="3"/>
    </row>
    <row r="225" spans="1:10">
      <c r="A225" s="105"/>
      <c r="H225" s="2"/>
      <c r="I225" s="2"/>
      <c r="J225" s="3"/>
    </row>
    <row r="226" spans="1:10">
      <c r="A226" s="105"/>
      <c r="H226" s="2"/>
      <c r="I226" s="2"/>
      <c r="J226" s="3"/>
    </row>
    <row r="227" spans="1:10">
      <c r="A227" s="105"/>
      <c r="H227" s="2"/>
      <c r="I227" s="2"/>
      <c r="J227" s="3"/>
    </row>
    <row r="228" spans="1:10">
      <c r="A228" s="105"/>
      <c r="H228" s="2"/>
      <c r="I228" s="2"/>
      <c r="J228" s="3"/>
    </row>
    <row r="229" spans="1:10">
      <c r="A229" s="105"/>
      <c r="H229" s="2"/>
      <c r="I229" s="2"/>
      <c r="J229" s="3"/>
    </row>
    <row r="230" spans="1:10">
      <c r="A230" s="105"/>
      <c r="H230" s="2"/>
      <c r="I230" s="2"/>
      <c r="J230" s="3"/>
    </row>
    <row r="231" spans="1:10">
      <c r="A231" s="105"/>
      <c r="H231" s="2"/>
      <c r="I231" s="2"/>
      <c r="J231" s="3"/>
    </row>
    <row r="232" spans="1:10">
      <c r="A232" s="105"/>
      <c r="H232" s="2"/>
      <c r="I232" s="2"/>
      <c r="J232" s="3"/>
    </row>
    <row r="233" spans="1:10">
      <c r="A233" s="105"/>
      <c r="H233" s="2"/>
      <c r="I233" s="2"/>
      <c r="J233" s="3"/>
    </row>
    <row r="234" spans="1:10">
      <c r="A234" s="105"/>
      <c r="H234" s="2"/>
      <c r="I234" s="2"/>
      <c r="J234" s="3"/>
    </row>
    <row r="235" spans="1:10">
      <c r="A235" s="105"/>
      <c r="H235" s="2"/>
      <c r="I235" s="2"/>
      <c r="J235" s="3"/>
    </row>
    <row r="236" spans="1:10">
      <c r="A236" s="105"/>
      <c r="H236" s="2"/>
      <c r="I236" s="2"/>
      <c r="J236" s="3"/>
    </row>
    <row r="237" spans="1:10">
      <c r="A237" s="105"/>
      <c r="H237" s="2"/>
      <c r="I237" s="2"/>
      <c r="J237" s="3"/>
    </row>
    <row r="238" spans="1:10">
      <c r="A238" s="105"/>
      <c r="H238" s="2"/>
      <c r="I238" s="2"/>
      <c r="J238" s="3"/>
    </row>
    <row r="239" spans="1:10">
      <c r="A239" s="105"/>
      <c r="H239" s="2"/>
      <c r="I239" s="2"/>
      <c r="J239" s="3"/>
    </row>
    <row r="240" spans="1:10">
      <c r="A240" s="105"/>
      <c r="H240" s="2"/>
      <c r="I240" s="2"/>
      <c r="J240" s="3"/>
    </row>
    <row r="241" spans="1:10">
      <c r="A241" s="105"/>
      <c r="H241" s="2"/>
      <c r="I241" s="2"/>
      <c r="J241" s="3"/>
    </row>
    <row r="242" spans="1:10">
      <c r="A242" s="105"/>
      <c r="H242" s="2"/>
      <c r="I242" s="2"/>
      <c r="J242" s="3"/>
    </row>
    <row r="243" spans="1:10">
      <c r="A243" s="105"/>
      <c r="H243" s="2"/>
      <c r="I243" s="2"/>
      <c r="J243" s="3"/>
    </row>
    <row r="244" spans="1:10">
      <c r="A244" s="105"/>
      <c r="H244" s="2"/>
      <c r="I244" s="2"/>
      <c r="J244" s="3"/>
    </row>
    <row r="245" spans="1:10">
      <c r="A245" s="105"/>
      <c r="H245" s="2"/>
      <c r="I245" s="2"/>
      <c r="J245" s="3"/>
    </row>
    <row r="246" spans="1:10">
      <c r="A246" s="105"/>
      <c r="H246" s="2"/>
      <c r="I246" s="2"/>
      <c r="J246" s="3"/>
    </row>
    <row r="247" spans="1:10">
      <c r="A247" s="105"/>
      <c r="H247" s="2"/>
      <c r="I247" s="2"/>
      <c r="J247" s="3"/>
    </row>
    <row r="248" spans="1:10">
      <c r="A248" s="105"/>
      <c r="H248" s="2"/>
      <c r="I248" s="2"/>
      <c r="J248" s="3"/>
    </row>
    <row r="249" spans="1:10">
      <c r="A249" s="105"/>
      <c r="H249" s="2"/>
      <c r="I249" s="2"/>
      <c r="J249" s="3"/>
    </row>
    <row r="250" spans="1:10">
      <c r="A250" s="105"/>
      <c r="H250" s="2"/>
      <c r="I250" s="2"/>
      <c r="J250" s="3"/>
    </row>
    <row r="251" spans="1:10">
      <c r="A251" s="105"/>
      <c r="H251" s="2"/>
      <c r="I251" s="2"/>
      <c r="J251" s="3"/>
    </row>
    <row r="252" spans="1:10">
      <c r="A252" s="105"/>
      <c r="H252" s="2"/>
      <c r="I252" s="2"/>
      <c r="J252" s="3"/>
    </row>
    <row r="253" spans="1:10">
      <c r="A253" s="105"/>
      <c r="H253" s="2"/>
      <c r="I253" s="2"/>
      <c r="J253" s="3"/>
    </row>
    <row r="254" spans="1:10">
      <c r="A254" s="105"/>
      <c r="H254" s="2"/>
      <c r="I254" s="2"/>
      <c r="J254" s="3"/>
    </row>
    <row r="255" spans="1:10">
      <c r="A255" s="105"/>
      <c r="H255" s="2"/>
      <c r="I255" s="2"/>
      <c r="J255" s="3"/>
    </row>
    <row r="256" spans="1:10">
      <c r="A256" s="105"/>
      <c r="H256" s="2"/>
      <c r="I256" s="2"/>
      <c r="J256" s="3"/>
    </row>
    <row r="257" spans="1:10">
      <c r="A257" s="105"/>
      <c r="H257" s="2"/>
      <c r="I257" s="2"/>
      <c r="J257" s="3"/>
    </row>
    <row r="258" spans="1:10">
      <c r="A258" s="105"/>
      <c r="H258" s="2"/>
      <c r="I258" s="2"/>
      <c r="J258" s="3"/>
    </row>
    <row r="259" spans="1:10">
      <c r="A259" s="105"/>
      <c r="H259" s="2"/>
      <c r="I259" s="2"/>
      <c r="J259" s="3"/>
    </row>
    <row r="260" spans="1:10">
      <c r="A260" s="105"/>
      <c r="H260" s="2"/>
      <c r="I260" s="2"/>
      <c r="J260" s="3"/>
    </row>
    <row r="261" spans="1:10">
      <c r="A261" s="105"/>
      <c r="H261" s="2"/>
      <c r="I261" s="2"/>
      <c r="J261" s="3"/>
    </row>
    <row r="262" spans="1:10">
      <c r="A262" s="105"/>
      <c r="H262" s="2"/>
      <c r="I262" s="2"/>
      <c r="J262" s="3"/>
    </row>
    <row r="263" spans="1:10">
      <c r="A263" s="105"/>
      <c r="H263" s="2"/>
      <c r="I263" s="2"/>
      <c r="J263" s="3"/>
    </row>
    <row r="264" spans="1:10">
      <c r="A264" s="105"/>
      <c r="H264" s="2"/>
      <c r="I264" s="2"/>
      <c r="J264" s="3"/>
    </row>
    <row r="265" spans="1:10">
      <c r="A265" s="105"/>
      <c r="H265" s="2"/>
      <c r="I265" s="2"/>
      <c r="J265" s="3"/>
    </row>
    <row r="266" spans="1:10">
      <c r="A266" s="105"/>
      <c r="H266" s="2"/>
      <c r="I266" s="2"/>
      <c r="J266" s="3"/>
    </row>
    <row r="267" spans="1:10">
      <c r="A267" s="105"/>
      <c r="H267" s="2"/>
      <c r="I267" s="2"/>
      <c r="J267" s="3"/>
    </row>
    <row r="268" spans="1:10">
      <c r="A268" s="105"/>
      <c r="H268" s="2"/>
      <c r="I268" s="2"/>
      <c r="J268" s="3"/>
    </row>
    <row r="269" spans="1:10">
      <c r="A269" s="105"/>
      <c r="H269" s="2"/>
      <c r="I269" s="2"/>
      <c r="J269" s="3"/>
    </row>
    <row r="270" spans="1:10">
      <c r="A270" s="105"/>
      <c r="H270" s="2"/>
      <c r="I270" s="2"/>
      <c r="J270" s="3"/>
    </row>
    <row r="271" spans="1:10">
      <c r="A271" s="105"/>
      <c r="H271" s="2"/>
      <c r="I271" s="2"/>
      <c r="J271" s="3"/>
    </row>
    <row r="272" spans="1:10">
      <c r="A272" s="105"/>
      <c r="H272" s="2"/>
      <c r="I272" s="2"/>
      <c r="J272" s="3"/>
    </row>
    <row r="273" spans="1:10">
      <c r="A273" s="105"/>
      <c r="H273" s="2"/>
      <c r="I273" s="2"/>
      <c r="J273" s="3"/>
    </row>
    <row r="274" spans="1:10">
      <c r="A274" s="105"/>
      <c r="H274" s="2"/>
      <c r="I274" s="2"/>
      <c r="J274" s="3"/>
    </row>
    <row r="275" spans="1:10">
      <c r="A275" s="105"/>
      <c r="H275" s="2"/>
      <c r="I275" s="2"/>
      <c r="J275" s="3"/>
    </row>
    <row r="276" spans="1:10">
      <c r="A276" s="105"/>
      <c r="H276" s="2"/>
      <c r="I276" s="2"/>
      <c r="J276" s="3"/>
    </row>
    <row r="277" spans="1:10">
      <c r="A277" s="105"/>
      <c r="H277" s="2"/>
      <c r="I277" s="2"/>
      <c r="J277" s="3"/>
    </row>
    <row r="278" spans="1:10">
      <c r="A278" s="105"/>
      <c r="H278" s="2"/>
      <c r="I278" s="2"/>
      <c r="J278" s="3"/>
    </row>
    <row r="279" spans="1:10">
      <c r="A279" s="105"/>
      <c r="H279" s="2"/>
      <c r="I279" s="2"/>
      <c r="J279" s="3"/>
    </row>
    <row r="280" spans="1:10">
      <c r="A280" s="105"/>
      <c r="H280" s="2"/>
      <c r="I280" s="2"/>
      <c r="J280" s="3"/>
    </row>
    <row r="281" spans="1:10">
      <c r="A281" s="105"/>
      <c r="H281" s="2"/>
      <c r="I281" s="2"/>
      <c r="J281" s="3"/>
    </row>
    <row r="282" spans="1:10">
      <c r="A282" s="105"/>
      <c r="H282" s="2"/>
      <c r="I282" s="2"/>
      <c r="J282" s="3"/>
    </row>
    <row r="283" spans="1:10">
      <c r="A283" s="105"/>
      <c r="I283" s="2"/>
      <c r="J283" s="3"/>
    </row>
    <row r="284" spans="1:10">
      <c r="A284" s="105"/>
      <c r="I284" s="2"/>
      <c r="J284" s="3"/>
    </row>
    <row r="285" spans="1:10">
      <c r="A285" s="105"/>
      <c r="I285" s="2"/>
      <c r="J285" s="3"/>
    </row>
    <row r="286" spans="1:10">
      <c r="A286" s="105"/>
      <c r="I286" s="2"/>
      <c r="J286" s="3"/>
    </row>
    <row r="287" spans="1:10">
      <c r="A287" s="105"/>
      <c r="I287" s="2"/>
      <c r="J287" s="3"/>
    </row>
    <row r="288" spans="1:10">
      <c r="A288" s="105"/>
      <c r="I288" s="2"/>
      <c r="J288" s="3"/>
    </row>
    <row r="289" spans="1:10">
      <c r="A289" s="105"/>
      <c r="I289" s="2"/>
      <c r="J289" s="3"/>
    </row>
    <row r="290" spans="1:10">
      <c r="A290" s="105"/>
      <c r="I290" s="2"/>
      <c r="J290" s="3"/>
    </row>
    <row r="291" spans="1:10">
      <c r="A291" s="105"/>
      <c r="I291" s="2"/>
      <c r="J291" s="3"/>
    </row>
    <row r="292" spans="1:10">
      <c r="A292" s="105"/>
      <c r="I292" s="2"/>
    </row>
    <row r="293" spans="1:10">
      <c r="A293" s="105"/>
      <c r="I293" s="2"/>
    </row>
    <row r="294" spans="1:10">
      <c r="A294" s="105"/>
      <c r="I294" s="2"/>
    </row>
    <row r="295" spans="1:10">
      <c r="A295" s="105"/>
      <c r="I295" s="2"/>
    </row>
    <row r="296" spans="1:10">
      <c r="A296" s="105"/>
      <c r="I296" s="2"/>
    </row>
    <row r="297" spans="1:10">
      <c r="A297" s="105"/>
      <c r="I297" s="2"/>
    </row>
    <row r="298" spans="1:10">
      <c r="A298" s="105"/>
      <c r="I298" s="2"/>
    </row>
    <row r="299" spans="1:10">
      <c r="A299" s="105"/>
      <c r="I299" s="2"/>
    </row>
    <row r="300" spans="1:10">
      <c r="A300" s="105"/>
    </row>
    <row r="301" spans="1:10">
      <c r="A301" s="105"/>
    </row>
    <row r="302" spans="1:10">
      <c r="A302" s="105"/>
    </row>
    <row r="303" spans="1:10">
      <c r="A303" s="105"/>
    </row>
    <row r="304" spans="1:10">
      <c r="A304" s="105"/>
    </row>
    <row r="305" spans="1:1">
      <c r="A305" s="105"/>
    </row>
    <row r="306" spans="1:1">
      <c r="A306" s="105"/>
    </row>
    <row r="307" spans="1:1">
      <c r="A307" s="105"/>
    </row>
    <row r="308" spans="1:1">
      <c r="A308" s="105"/>
    </row>
    <row r="309" spans="1:1">
      <c r="A309" s="105"/>
    </row>
    <row r="310" spans="1:1">
      <c r="A310" s="105"/>
    </row>
    <row r="311" spans="1:1">
      <c r="A311" s="105"/>
    </row>
    <row r="312" spans="1:1">
      <c r="A312" s="105"/>
    </row>
    <row r="313" spans="1:1">
      <c r="A313" s="105"/>
    </row>
    <row r="314" spans="1:1">
      <c r="A314" s="105"/>
    </row>
    <row r="315" spans="1:1">
      <c r="A315" s="105"/>
    </row>
    <row r="316" spans="1:1">
      <c r="A316" s="105"/>
    </row>
    <row r="317" spans="1:1">
      <c r="A317" s="105"/>
    </row>
    <row r="318" spans="1:1">
      <c r="A318" s="105"/>
    </row>
    <row r="319" spans="1:1">
      <c r="A319" s="105"/>
    </row>
    <row r="320" spans="1:1">
      <c r="A320" s="105"/>
    </row>
    <row r="321" spans="1:1">
      <c r="A321" s="105"/>
    </row>
    <row r="322" spans="1:1">
      <c r="A322" s="105"/>
    </row>
    <row r="323" spans="1:1">
      <c r="A323" s="105"/>
    </row>
    <row r="324" spans="1:1">
      <c r="A324" s="105"/>
    </row>
    <row r="325" spans="1:1">
      <c r="A325" s="105"/>
    </row>
    <row r="326" spans="1:1">
      <c r="A326" s="105"/>
    </row>
    <row r="327" spans="1:1">
      <c r="A327" s="105"/>
    </row>
    <row r="328" spans="1:1">
      <c r="A328" s="105"/>
    </row>
    <row r="329" spans="1:1">
      <c r="A329" s="105"/>
    </row>
    <row r="330" spans="1:1">
      <c r="A330" s="105"/>
    </row>
    <row r="331" spans="1:1">
      <c r="A331" s="105"/>
    </row>
    <row r="332" spans="1:1">
      <c r="A332" s="105"/>
    </row>
    <row r="333" spans="1:1">
      <c r="A333" s="105"/>
    </row>
    <row r="334" spans="1:1">
      <c r="A334" s="105"/>
    </row>
    <row r="335" spans="1:1">
      <c r="A335" s="105"/>
    </row>
    <row r="336" spans="1:1">
      <c r="A336" s="105"/>
    </row>
    <row r="337" spans="1:1">
      <c r="A337" s="105"/>
    </row>
    <row r="338" spans="1:1">
      <c r="A338" s="105"/>
    </row>
    <row r="339" spans="1:1">
      <c r="A339" s="105"/>
    </row>
    <row r="340" spans="1:1">
      <c r="A340" s="105"/>
    </row>
    <row r="341" spans="1:1">
      <c r="A341" s="105"/>
    </row>
    <row r="342" spans="1:1">
      <c r="A342" s="105"/>
    </row>
    <row r="343" spans="1:1">
      <c r="A343" s="105"/>
    </row>
    <row r="344" spans="1:1">
      <c r="A344" s="105"/>
    </row>
    <row r="345" spans="1:1">
      <c r="A345" s="105"/>
    </row>
    <row r="346" spans="1:1">
      <c r="A346" s="105"/>
    </row>
    <row r="347" spans="1:1">
      <c r="A347" s="105"/>
    </row>
    <row r="348" spans="1:1">
      <c r="A348" s="105"/>
    </row>
    <row r="349" spans="1:1">
      <c r="A349" s="105"/>
    </row>
    <row r="350" spans="1:1">
      <c r="A350" s="105"/>
    </row>
    <row r="351" spans="1:1">
      <c r="A351" s="105"/>
    </row>
    <row r="352" spans="1:1">
      <c r="A352" s="105"/>
    </row>
    <row r="353" spans="1:1">
      <c r="A353" s="105"/>
    </row>
    <row r="354" spans="1:1">
      <c r="A354" s="105"/>
    </row>
    <row r="355" spans="1:1">
      <c r="A355" s="105"/>
    </row>
    <row r="356" spans="1:1">
      <c r="A356" s="105"/>
    </row>
    <row r="357" spans="1:1">
      <c r="A357" s="105"/>
    </row>
    <row r="358" spans="1:1">
      <c r="A358" s="105"/>
    </row>
    <row r="359" spans="1:1">
      <c r="A359" s="105"/>
    </row>
    <row r="360" spans="1:1">
      <c r="A360" s="105"/>
    </row>
    <row r="361" spans="1:1">
      <c r="A361" s="105"/>
    </row>
    <row r="362" spans="1:1">
      <c r="A362" s="105"/>
    </row>
    <row r="363" spans="1:1">
      <c r="A363" s="105"/>
    </row>
    <row r="364" spans="1:1">
      <c r="A364" s="105"/>
    </row>
    <row r="365" spans="1:1">
      <c r="A365" s="105"/>
    </row>
    <row r="366" spans="1:1">
      <c r="A366" s="105"/>
    </row>
    <row r="367" spans="1:1">
      <c r="A367" s="105"/>
    </row>
    <row r="368" spans="1:1">
      <c r="A368" s="105"/>
    </row>
    <row r="369" spans="1:1">
      <c r="A369" s="105"/>
    </row>
    <row r="370" spans="1:1">
      <c r="A370" s="105"/>
    </row>
    <row r="371" spans="1:1">
      <c r="A371" s="105"/>
    </row>
    <row r="372" spans="1:1">
      <c r="A372" s="105"/>
    </row>
    <row r="373" spans="1:1">
      <c r="A373" s="105"/>
    </row>
    <row r="374" spans="1:1">
      <c r="A374" s="105"/>
    </row>
    <row r="375" spans="1:1">
      <c r="A375" s="105"/>
    </row>
    <row r="376" spans="1:1">
      <c r="A376" s="105"/>
    </row>
    <row r="377" spans="1:1">
      <c r="A377" s="105"/>
    </row>
    <row r="378" spans="1:1">
      <c r="A378" s="105"/>
    </row>
    <row r="379" spans="1:1">
      <c r="A379" s="105"/>
    </row>
    <row r="380" spans="1:1">
      <c r="A380" s="105"/>
    </row>
    <row r="381" spans="1:1">
      <c r="A381" s="105"/>
    </row>
    <row r="382" spans="1:1">
      <c r="A382" s="105"/>
    </row>
    <row r="383" spans="1:1">
      <c r="A383" s="105"/>
    </row>
    <row r="384" spans="1:1">
      <c r="A384" s="105"/>
    </row>
    <row r="385" spans="1:1">
      <c r="A385" s="105"/>
    </row>
    <row r="386" spans="1:1">
      <c r="A386" s="105"/>
    </row>
    <row r="387" spans="1:1">
      <c r="A387" s="105"/>
    </row>
    <row r="388" spans="1:1">
      <c r="A388" s="105"/>
    </row>
    <row r="389" spans="1:1">
      <c r="A389" s="105"/>
    </row>
    <row r="390" spans="1:1">
      <c r="A390" s="105"/>
    </row>
    <row r="391" spans="1:1">
      <c r="A391" s="105"/>
    </row>
    <row r="392" spans="1:1">
      <c r="A392" s="105"/>
    </row>
    <row r="393" spans="1:1">
      <c r="A393" s="105"/>
    </row>
  </sheetData>
  <dataConsolidate/>
  <mergeCells count="7">
    <mergeCell ref="A8:C13"/>
    <mergeCell ref="E7:G12"/>
    <mergeCell ref="A25:G26"/>
    <mergeCell ref="J24:K24"/>
    <mergeCell ref="J25:K25"/>
    <mergeCell ref="J22:K22"/>
    <mergeCell ref="J23:K23"/>
  </mergeCells>
  <phoneticPr fontId="17" type="noConversion"/>
  <conditionalFormatting sqref="A30:A169 C30:K169">
    <cfRule type="expression" dxfId="4" priority="6">
      <formula>ROW()=EVEN(ROW())</formula>
    </cfRule>
  </conditionalFormatting>
  <conditionalFormatting sqref="A36 A43 A50 A57 A64 A71 A78 A85 A92 A99 A106 A113 A120 A127 A134 A141 A148 A155 A162 A169">
    <cfRule type="expression" dxfId="3" priority="3">
      <formula>ISERROR($A$36)</formula>
    </cfRule>
  </conditionalFormatting>
  <conditionalFormatting sqref="A29:K29 B30:B169">
    <cfRule type="expression" dxfId="2" priority="2">
      <formula>ROW()=EVEN(ROW())</formula>
    </cfRule>
  </conditionalFormatting>
  <conditionalFormatting sqref="B29:B169">
    <cfRule type="expression" dxfId="1" priority="1">
      <formula>ROW()=EVEN(ROW())</formula>
    </cfRule>
  </conditionalFormatting>
  <dataValidations count="4">
    <dataValidation type="list" allowBlank="1" showInputMessage="1" showErrorMessage="1" promptTitle="Choose Weight Class" prompt="Please choose the weight class you plan to compete in" sqref="H10:H12">
      <formula1>$L$1:$L$38</formula1>
    </dataValidation>
    <dataValidation type="list" allowBlank="1" showInputMessage="1" showErrorMessage="1" sqref="K3">
      <formula1>"16,17,18,19,20,21,22,23,24,25,26,27,28,29,30,31,32,33,34,35,36,37,38,39,40,41,42,43,44,45,46,47,48,49,50,51,52,53,54,55"</formula1>
    </dataValidation>
    <dataValidation type="list" allowBlank="1" showInputMessage="1" showErrorMessage="1" sqref="K4">
      <formula1>"MALE, FEMALE"</formula1>
    </dataValidation>
    <dataValidation type="list" allowBlank="1" showInputMessage="1" showErrorMessage="1" sqref="K5">
      <formula1>"4'5"",4'6"",4'7"",4'8"",4'9"",4'10"",4'11"",5'0"",5'1"",5'2"",5'3"",5'4"",5'5"",5'6"",5'7"",5'8"",5'9"",5'10"",5'11"",6'0"",6'1"",6'2"",6'3"",6'4"",6'5"",6'6"",6'7"",6'8"",6'9"",6'10"",6'11"",7'0"""</formula1>
    </dataValidation>
  </dataValidations>
  <pageMargins left="0.25" right="0.25" top="0.25" bottom="0.25" header="0.3" footer="0.3"/>
  <pageSetup scale="40" fitToHeight="20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4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0:R38"/>
  <sheetViews>
    <sheetView showGridLines="0" showRuler="0" zoomScale="125" zoomScaleNormal="125" zoomScalePageLayoutView="125" workbookViewId="0">
      <selection activeCell="O17" sqref="O17"/>
    </sheetView>
  </sheetViews>
  <sheetFormatPr baseColWidth="10" defaultColWidth="0" defaultRowHeight="15" x14ac:dyDescent="0"/>
  <cols>
    <col min="1" max="1" width="10.83203125" customWidth="1"/>
    <col min="2" max="2" width="11.5" customWidth="1"/>
    <col min="3" max="3" width="12" customWidth="1"/>
    <col min="4" max="4" width="7.5" customWidth="1"/>
    <col min="5" max="5" width="10.83203125" customWidth="1"/>
    <col min="6" max="6" width="18.6640625" customWidth="1"/>
    <col min="7" max="7" width="6" customWidth="1"/>
    <col min="8" max="8" width="6.1640625" customWidth="1"/>
    <col min="9" max="13" width="10.83203125" customWidth="1"/>
    <col min="14" max="14" width="10" customWidth="1"/>
    <col min="15" max="15" width="5.83203125" customWidth="1"/>
    <col min="16" max="16" width="10.83203125" customWidth="1"/>
    <col min="17" max="17" width="13" customWidth="1"/>
    <col min="18" max="18" width="12" customWidth="1"/>
    <col min="19" max="16384" width="10.83203125" hidden="1"/>
  </cols>
  <sheetData>
    <row r="10" spans="14:16" ht="17" customHeight="1"/>
    <row r="11" spans="14:16" ht="38" customHeight="1">
      <c r="N11" s="134">
        <f>INDEX(NUTRITION!$C$30:$C$1000,MATCH(9.999999999999E+307,NUTRITION!$C$30:$C$1000))</f>
        <v>162</v>
      </c>
      <c r="O11" s="135"/>
      <c r="P11" s="107" t="s">
        <v>119</v>
      </c>
    </row>
    <row r="12" spans="14:16" ht="26" customHeight="1">
      <c r="N12" s="108" t="str">
        <f>IF(N11-NUTRITION!C30&gt;0,"up","down")</f>
        <v>up</v>
      </c>
      <c r="O12" s="109">
        <f>ABS(N11-NUTRITION!C30)</f>
        <v>1.8000000000000114</v>
      </c>
      <c r="P12" s="110" t="str">
        <f>P11</f>
        <v>lbs</v>
      </c>
    </row>
    <row r="29" spans="2:18" ht="20">
      <c r="B29" s="103" t="s">
        <v>111</v>
      </c>
      <c r="F29" s="103" t="s">
        <v>106</v>
      </c>
      <c r="Q29" s="87" t="s">
        <v>102</v>
      </c>
      <c r="R29" s="106">
        <f>IFERROR(INDEX(NUTRITION!$C$30:$C$1000,MATCH(9.999999999999E+307,NUTRITION!$C$30:$C$1000)-1),"n/a")</f>
        <v>161.6</v>
      </c>
    </row>
    <row r="30" spans="2:18" ht="18" customHeight="1">
      <c r="B30" s="118" t="s">
        <v>112</v>
      </c>
      <c r="C30" s="119" t="s">
        <v>113</v>
      </c>
      <c r="D30" s="119" t="s">
        <v>114</v>
      </c>
      <c r="F30" t="s">
        <v>107</v>
      </c>
      <c r="G30" s="104" t="str">
        <f>IFERROR(IF($N$11-$R$29&gt;0,"up","down"),"n/a")</f>
        <v>up</v>
      </c>
      <c r="H30" s="105">
        <f>IFERROR(ABS($N$11-$R$29),"n/a")</f>
        <v>0.40000000000000568</v>
      </c>
      <c r="I30" t="str">
        <f>$P$12</f>
        <v>lbs</v>
      </c>
      <c r="Q30" s="87" t="s">
        <v>103</v>
      </c>
      <c r="R30" s="106">
        <f>IFERROR(INDEX(NUTRITION!$C$30:$C$1000,MATCH(9.999999999999E+307,NUTRITION!$C$30:$C$1000)-7),"n/a")</f>
        <v>161.19999999999999</v>
      </c>
    </row>
    <row r="31" spans="2:18" ht="18" customHeight="1">
      <c r="B31" s="112">
        <f ca="1">OFFSET(INDEX(NUTRITION!$C$30:$C$1000,MATCH(9.999999999999E+307,NUTRITION!$C$30:$C$1000)),0,-1,1,1)</f>
        <v>41795</v>
      </c>
      <c r="C31" s="113">
        <f>INDEX(NUTRITION!$C$30:$C$1000,MATCH(9.999999999999E+307,NUTRITION!$C$30:$C$1000))</f>
        <v>162</v>
      </c>
      <c r="D31" s="122">
        <f>IFERROR(AVERAGE(INDEX(NUTRITION!$C$30:$C$1000,MATCH(9.999999999999E+307,NUTRITION!$C$30:$C$1000)),INDEX(NUTRITION!$C$30:$C$1000,MATCH(9.999999999999E+307,NUTRITION!$C$30:$C$1000)-1),INDEX(NUTRITION!$C$30:$C$1000,MATCH(9.999999999999E+307,NUTRITION!$C$30:$C$1000)-2),INDEX(NUTRITION!$C$30:$C$1000,MATCH(9.999999999999E+307,NUTRITION!$C$30:$C$1000)-3),INDEX(NUTRITION!$C$30:$C$1000,MATCH(9.999999999999E+307,NUTRITION!$C$30:$C$1000)-4),INDEX(NUTRITION!$C$30:$C$1000,MATCH(9.999999999999E+307,NUTRITION!$C$30:$C$1000)-5),INDEX(NUTRITION!$C$30:$C$1000,MATCH(9.999999999999E+307,NUTRITION!$C$30:$C$1000)-6)),"n/a")</f>
        <v>161.31428571428572</v>
      </c>
      <c r="F31" t="s">
        <v>108</v>
      </c>
      <c r="G31" s="104" t="str">
        <f>IFERROR(IF($N$11-$R$30&gt;0,"up","down"),"n/a")</f>
        <v>up</v>
      </c>
      <c r="H31" s="105">
        <f>IFERROR(ABS($N$11-$R$30),"n/a")</f>
        <v>0.80000000000001137</v>
      </c>
      <c r="I31" s="91" t="str">
        <f t="shared" ref="I31:I33" si="0">$P$12</f>
        <v>lbs</v>
      </c>
      <c r="Q31" s="87" t="s">
        <v>104</v>
      </c>
      <c r="R31" s="106">
        <f>IFERROR(INDEX(NUTRITION!$C$30:$C$1000,MATCH(9.999999999999E+307,NUTRITION!$C$30:$C$1000)-14),"n/a")</f>
        <v>160.4</v>
      </c>
    </row>
    <row r="32" spans="2:18" ht="18" customHeight="1">
      <c r="B32" s="114">
        <f ca="1">OFFSET(INDEX(NUTRITION!$C$30:$C$1000,MATCH(9.999999999999E+307,NUTRITION!$C$30:$C$1000)-1),0,-1,1,1)</f>
        <v>41794</v>
      </c>
      <c r="C32" s="115">
        <f>INDEX(NUTRITION!$C$30:$C$1000,MATCH(9.999999999999E+307,NUTRITION!$C$30:$C$1000)-1)</f>
        <v>161.6</v>
      </c>
      <c r="D32" s="123">
        <f>IFERROR(AVERAGE(INDEX(NUTRITION!$C$30:$C$1000,MATCH(9.999999999999E+307,NUTRITION!$C$30:$C$1000)-1),INDEX(NUTRITION!$C$30:$C$1000,MATCH(9.999999999999E+307,NUTRITION!$C$30:$C$1000)-2),INDEX(NUTRITION!$C$30:$C$1000,MATCH(9.999999999999E+307,NUTRITION!$C$30:$C$1000)-3),INDEX(NUTRITION!$C$30:$C$1000,MATCH(9.999999999999E+307,NUTRITION!$C$30:$C$1000)-4),INDEX(NUTRITION!$C$30:$C$1000,MATCH(9.999999999999E+307,NUTRITION!$C$30:$C$1000)-5),INDEX(NUTRITION!$C$30:$C$1000,MATCH(9.999999999999E+307,NUTRITION!$C$30:$C$1000)-6),INDEX(NUTRITION!$C$30:$C$1000,MATCH(9.999999999999E+307,NUTRITION!$C$30:$C$1000)-7)),"n/a")</f>
        <v>161.20000000000002</v>
      </c>
      <c r="F32" t="s">
        <v>109</v>
      </c>
      <c r="G32" s="104" t="str">
        <f>IFERROR(IF($N$11-$R$31&gt;0,"up","down"),"n/a")</f>
        <v>up</v>
      </c>
      <c r="H32" s="105">
        <f>IFERROR(ABS($N$11-$R$31),"n/a")</f>
        <v>1.5999999999999943</v>
      </c>
      <c r="I32" s="91" t="str">
        <f t="shared" si="0"/>
        <v>lbs</v>
      </c>
      <c r="Q32" s="87" t="s">
        <v>105</v>
      </c>
      <c r="R32" s="106" t="str">
        <f>IFERROR(INDEX(NUTRITION!$C$30:$C$1000,MATCH(9.999999999999E+307,NUTRITION!$C$30:$C$1000)-30),"n/a")</f>
        <v>n/a</v>
      </c>
    </row>
    <row r="33" spans="2:9" ht="18" customHeight="1">
      <c r="B33" s="114">
        <f ca="1">OFFSET(INDEX(NUTRITION!$C$30:$C$1000,MATCH(9.999999999999E+307,NUTRITION!$C$30:$C$1000)-2),0,-1,1,1)</f>
        <v>41793</v>
      </c>
      <c r="C33" s="115">
        <f>INDEX(NUTRITION!$C$30:$C$1000,MATCH(9.999999999999E+307,NUTRITION!$C$30:$C$1000)-2)</f>
        <v>161.19999999999999</v>
      </c>
      <c r="D33" s="123">
        <f>IFERROR(AVERAGE(INDEX(NUTRITION!$C$30:$C$1000,MATCH(9.999999999999E+307,NUTRITION!$C$30:$C$1000)-2),INDEX(NUTRITION!$C$30:$C$1000,MATCH(9.999999999999E+307,NUTRITION!$C$30:$C$1000)-3),INDEX(NUTRITION!$C$30:$C$1000,MATCH(9.999999999999E+307,NUTRITION!$C$30:$C$1000)-4),INDEX(NUTRITION!$C$30:$C$1000,MATCH(9.999999999999E+307,NUTRITION!$C$30:$C$1000)-5),INDEX(NUTRITION!$C$30:$C$1000,MATCH(9.999999999999E+307,NUTRITION!$C$30:$C$1000)-6),INDEX(NUTRITION!$C$30:$C$1000,MATCH(9.999999999999E+307,NUTRITION!$C$30:$C$1000)-7),INDEX(NUTRITION!$C$30:$C$1000,MATCH(9.999999999999E+307,NUTRITION!$C$30:$C$1000)-8),INDEX(NUTRITION!$C$30:$C$1000,MATCH(9.999999999999E+307,NUTRITION!$C$30:$C$1000)-9)),"n/a")</f>
        <v>161.22499999999999</v>
      </c>
      <c r="F33" t="s">
        <v>110</v>
      </c>
      <c r="G33" s="104" t="str">
        <f>IFERROR(IF($N$11-$R$32&gt;0,"up","down"),"n/a")</f>
        <v>n/a</v>
      </c>
      <c r="H33" s="105" t="str">
        <f>IFERROR(ABS($N$11-$R$32),"n/a")</f>
        <v>n/a</v>
      </c>
      <c r="I33" s="91" t="str">
        <f t="shared" si="0"/>
        <v>lbs</v>
      </c>
    </row>
    <row r="34" spans="2:9" ht="18" customHeight="1">
      <c r="B34" s="114">
        <f ca="1">OFFSET(INDEX(NUTRITION!$C$30:$C$1000,MATCH(9.999999999999E+307,NUTRITION!$C$30:$C$1000)-3),0,-1,1,1)</f>
        <v>41792</v>
      </c>
      <c r="C34" s="115">
        <f>INDEX(NUTRITION!$C$30:$C$1000,MATCH(9.999999999999E+307,NUTRITION!$C$30:$C$1000)-3)</f>
        <v>161.80000000000001</v>
      </c>
      <c r="D34" s="123">
        <f>IFERROR(AVERAGE(INDEX(NUTRITION!$C$30:$C$1000,MATCH(9.999999999999E+307,NUTRITION!$C$30:$C$1000)-3),INDEX(NUTRITION!$C$30:$C$1000,MATCH(9.999999999999E+307,NUTRITION!$C$30:$C$1000)-4),INDEX(NUTRITION!$C$30:$C$1000,MATCH(9.999999999999E+307,NUTRITION!$C$30:$C$1000)-5),INDEX(NUTRITION!$C$30:$C$1000,MATCH(9.999999999999E+307,NUTRITION!$C$30:$C$1000)-6),INDEX(NUTRITION!$C$30:$C$1000,MATCH(9.999999999999E+307,NUTRITION!$C$30:$C$1000)-7),INDEX(NUTRITION!$C$30:$C$1000,MATCH(9.999999999999E+307,NUTRITION!$C$30:$C$1000)-8),INDEX(NUTRITION!$C$30:$C$1000,MATCH(9.999999999999E+307,NUTRITION!$C$30:$C$1000)-9)),"n/a")</f>
        <v>161.22857142857146</v>
      </c>
    </row>
    <row r="35" spans="2:9" ht="18" customHeight="1">
      <c r="B35" s="114">
        <f ca="1">OFFSET(INDEX(NUTRITION!$C$30:$C$1000,MATCH(9.999999999999E+307,NUTRITION!$C$30:$C$1000)-4),0,-1,1,1)</f>
        <v>41791</v>
      </c>
      <c r="C35" s="115">
        <f>INDEX(NUTRITION!$C$30:$C$1000,MATCH(9.999999999999E+307,NUTRITION!$C$30:$C$1000)-4)</f>
        <v>160.9</v>
      </c>
      <c r="D35" s="123">
        <f>IFERROR(AVERAGE(INDEX(NUTRITION!$C$30:$C$1000,MATCH(9.999999999999E+307,NUTRITION!$C$30:$C$1000)-4),INDEX(NUTRITION!$C$30:$C$1000,MATCH(9.999999999999E+307,NUTRITION!$C$30:$C$1000)-5),INDEX(NUTRITION!$C$30:$C$1000,MATCH(9.999999999999E+307,NUTRITION!$C$30:$C$1000)-6),INDEX(NUTRITION!$C$30:$C$1000,MATCH(9.999999999999E+307,NUTRITION!$C$30:$C$1000)-7),INDEX(NUTRITION!$C$30:$C$1000,MATCH(9.999999999999E+307,NUTRITION!$C$30:$C$1000)-8),INDEX(NUTRITION!$C$30:$C$1000,MATCH(9.999999999999E+307,NUTRITION!$C$30:$C$1000)-9),INDEX(NUTRITION!$C$30:$C$1000,MATCH(9.999999999999E+307,NUTRITION!$C$30:$C$1000)-10)),"n/a")</f>
        <v>161.1142857142857</v>
      </c>
    </row>
    <row r="36" spans="2:9" ht="18" customHeight="1">
      <c r="B36" s="114">
        <f ca="1">OFFSET(INDEX(NUTRITION!$C$30:$C$1000,MATCH(9.999999999999E+307,NUTRITION!$C$30:$C$1000)-5),0,-1,1,1)</f>
        <v>41790</v>
      </c>
      <c r="C36" s="115">
        <f>INDEX(NUTRITION!$C$30:$C$1000,MATCH(9.999999999999E+307,NUTRITION!$C$30:$C$1000)-5)</f>
        <v>160.6</v>
      </c>
      <c r="D36" s="123">
        <f>IFERROR(AVERAGE(INDEX(NUTRITION!$C$30:$C$1000,MATCH(9.999999999999E+307,NUTRITION!$C$30:$C$1000)-5),INDEX(NUTRITION!$C$30:$C$1000,MATCH(9.999999999999E+307,NUTRITION!$C$30:$C$1000)-6),INDEX(NUTRITION!$C$30:$C$1000,MATCH(9.999999999999E+307,NUTRITION!$C$30:$C$1000)-7),INDEX(NUTRITION!$C$30:$C$1000,MATCH(9.999999999999E+307,NUTRITION!$C$30:$C$1000)-8),INDEX(NUTRITION!$C$30:$C$1000,MATCH(9.999999999999E+307,NUTRITION!$C$30:$C$1000)-9),INDEX(NUTRITION!$C$30:$C$1000,MATCH(9.999999999999E+307,NUTRITION!$C$30:$C$1000)-10),INDEX(NUTRITION!$C$30:$C$1000,MATCH(9.999999999999E+307,NUTRITION!$C$30:$C$1000)-11)),"n/a")</f>
        <v>161.05714285714288</v>
      </c>
    </row>
    <row r="37" spans="2:9" ht="18" customHeight="1">
      <c r="B37" s="116">
        <f ca="1">OFFSET(INDEX(NUTRITION!$C$30:$C$1000,MATCH(9.999999999999E+307,NUTRITION!$C$30:$C$1000)-6),0,-1,1,1)</f>
        <v>41789</v>
      </c>
      <c r="C37" s="117">
        <f>INDEX(NUTRITION!$C$30:$C$1000,MATCH(9.999999999999E+307,NUTRITION!$C$30:$C$1000)-6)</f>
        <v>161.1</v>
      </c>
      <c r="D37" s="124">
        <f>IFERROR(AVERAGE(INDEX(NUTRITION!$C$30:$C$1000,MATCH(9.999999999999E+307,NUTRITION!$C$30:$C$1000)-6),INDEX(NUTRITION!$C$30:$C$1000,MATCH(9.999999999999E+307,NUTRITION!$C$30:$C$1000)-7),INDEX(NUTRITION!$C$30:$C$1000,MATCH(9.999999999999E+307,NUTRITION!$C$30:$C$1000)-8),INDEX(NUTRITION!$C$30:$C$1000,MATCH(9.999999999999E+307,NUTRITION!$C$30:$C$1000)-9),INDEX(NUTRITION!$C$30:$C$1000,MATCH(9.999999999999E+307,NUTRITION!$C$30:$C$1000)-10),INDEX(NUTRITION!$C$30:$C$1000,MATCH(9.999999999999E+307,NUTRITION!$C$30:$C$1000)-11),INDEX(NUTRITION!$C$30:$C$1000,MATCH(9.999999999999E+307,NUTRITION!$C$30:$C$1000)-12)),"n/a")</f>
        <v>161.1142857142857</v>
      </c>
    </row>
    <row r="38" spans="2:9">
      <c r="B38" s="111"/>
    </row>
  </sheetData>
  <dataConsolidate/>
  <mergeCells count="1">
    <mergeCell ref="N11:O11"/>
  </mergeCells>
  <dataValidations count="1">
    <dataValidation type="list" allowBlank="1" showInputMessage="1" showErrorMessage="1" sqref="P11">
      <formula1>"lbs,kgs"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  <pageSetUpPr fitToPage="1"/>
  </sheetPr>
  <dimension ref="A1:R172"/>
  <sheetViews>
    <sheetView showGridLines="0" showRowColHeaders="0" tabSelected="1" showRuler="0" workbookViewId="0">
      <pane ySplit="4" topLeftCell="A5" activePane="bottomLeft" state="frozen"/>
      <selection pane="bottomLeft" activeCell="J173" sqref="J173"/>
    </sheetView>
  </sheetViews>
  <sheetFormatPr baseColWidth="10" defaultColWidth="8.83203125" defaultRowHeight="15" x14ac:dyDescent="0"/>
  <cols>
    <col min="1" max="1" width="5.6640625" style="138" customWidth="1"/>
    <col min="2" max="2" width="11.6640625" style="138" customWidth="1"/>
    <col min="3" max="3" width="3.33203125" style="138" customWidth="1"/>
    <col min="4" max="4" width="12.83203125" style="138" customWidth="1"/>
    <col min="5" max="5" width="3.33203125" style="138" customWidth="1"/>
    <col min="6" max="6" width="12.83203125" style="138" customWidth="1"/>
    <col min="7" max="7" width="3.33203125" style="138" customWidth="1"/>
    <col min="8" max="8" width="12.83203125" style="138" customWidth="1"/>
    <col min="9" max="9" width="3.33203125" style="138" customWidth="1"/>
    <col min="10" max="10" width="12.83203125" style="138" customWidth="1"/>
    <col min="11" max="11" width="3.33203125" style="138" customWidth="1"/>
    <col min="12" max="12" width="12.83203125" style="138" customWidth="1"/>
    <col min="13" max="13" width="3.33203125" style="138" customWidth="1"/>
    <col min="14" max="14" width="12.83203125" style="138" customWidth="1"/>
    <col min="15" max="15" width="3.33203125" style="138" customWidth="1"/>
    <col min="16" max="16" width="12.83203125" style="138" customWidth="1"/>
    <col min="17" max="17" width="37.33203125" style="138" customWidth="1"/>
    <col min="18" max="18" width="30.83203125" style="138" customWidth="1"/>
    <col min="19" max="16384" width="8.83203125" style="138"/>
  </cols>
  <sheetData>
    <row r="1" spans="1:18">
      <c r="A1" s="137"/>
    </row>
    <row r="2" spans="1:18">
      <c r="Q2" s="139" t="s">
        <v>120</v>
      </c>
      <c r="R2" s="139"/>
    </row>
    <row r="3" spans="1:18" ht="23">
      <c r="H3" s="140" t="s">
        <v>121</v>
      </c>
      <c r="Q3" s="141"/>
      <c r="R3" s="141"/>
    </row>
    <row r="4" spans="1:18" ht="14.25" customHeight="1">
      <c r="B4" s="142"/>
      <c r="C4" s="143" t="s">
        <v>122</v>
      </c>
      <c r="D4" s="143"/>
      <c r="E4" s="143" t="s">
        <v>123</v>
      </c>
      <c r="F4" s="143"/>
      <c r="G4" s="143" t="s">
        <v>124</v>
      </c>
      <c r="H4" s="143"/>
      <c r="I4" s="143" t="s">
        <v>125</v>
      </c>
      <c r="J4" s="143"/>
      <c r="K4" s="143" t="s">
        <v>126</v>
      </c>
      <c r="L4" s="143"/>
      <c r="M4" s="143" t="s">
        <v>127</v>
      </c>
      <c r="N4" s="143"/>
      <c r="O4" s="143" t="s">
        <v>128</v>
      </c>
      <c r="P4" s="143"/>
      <c r="Q4" s="144" t="s">
        <v>129</v>
      </c>
      <c r="R4" s="144" t="s">
        <v>130</v>
      </c>
    </row>
    <row r="5" spans="1:18" ht="15" customHeight="1">
      <c r="B5" s="145">
        <v>41609</v>
      </c>
      <c r="C5" s="146">
        <v>41637</v>
      </c>
      <c r="D5" s="147"/>
      <c r="E5" s="148">
        <v>41638</v>
      </c>
      <c r="F5" s="149"/>
      <c r="G5" s="148">
        <v>41639</v>
      </c>
      <c r="H5" s="150"/>
      <c r="I5" s="151">
        <v>41640</v>
      </c>
      <c r="J5" s="152"/>
      <c r="K5" s="153">
        <v>41641</v>
      </c>
      <c r="L5" s="152"/>
      <c r="M5" s="153">
        <v>41642</v>
      </c>
      <c r="N5" s="152"/>
      <c r="O5" s="154">
        <v>41643</v>
      </c>
      <c r="P5" s="155"/>
      <c r="Q5" s="156" t="s">
        <v>131</v>
      </c>
      <c r="R5" s="157"/>
    </row>
    <row r="6" spans="1:18" ht="12.75" customHeight="1">
      <c r="B6" s="158"/>
      <c r="C6" s="159" t="s">
        <v>131</v>
      </c>
      <c r="D6" s="160"/>
      <c r="E6" s="161" t="s">
        <v>131</v>
      </c>
      <c r="F6" s="162"/>
      <c r="G6" s="161" t="s">
        <v>131</v>
      </c>
      <c r="H6" s="163"/>
      <c r="I6" s="164" t="s">
        <v>131</v>
      </c>
      <c r="J6" s="162"/>
      <c r="K6" s="161" t="s">
        <v>131</v>
      </c>
      <c r="L6" s="162"/>
      <c r="M6" s="161" t="s">
        <v>131</v>
      </c>
      <c r="N6" s="162"/>
      <c r="O6" s="165" t="s">
        <v>131</v>
      </c>
      <c r="P6" s="166"/>
      <c r="Q6" s="167" t="s">
        <v>131</v>
      </c>
      <c r="R6" s="168"/>
    </row>
    <row r="7" spans="1:18" ht="13.5" customHeight="1" thickBot="1">
      <c r="B7" s="169"/>
      <c r="C7" s="170" t="s">
        <v>131</v>
      </c>
      <c r="D7" s="171"/>
      <c r="E7" s="172" t="s">
        <v>131</v>
      </c>
      <c r="F7" s="173"/>
      <c r="G7" s="172" t="s">
        <v>131</v>
      </c>
      <c r="H7" s="174"/>
      <c r="I7" s="175" t="s">
        <v>131</v>
      </c>
      <c r="J7" s="176"/>
      <c r="K7" s="177" t="s">
        <v>131</v>
      </c>
      <c r="L7" s="176"/>
      <c r="M7" s="177" t="s">
        <v>131</v>
      </c>
      <c r="N7" s="176"/>
      <c r="O7" s="178" t="s">
        <v>131</v>
      </c>
      <c r="P7" s="179"/>
      <c r="Q7" s="167" t="s">
        <v>131</v>
      </c>
      <c r="R7" s="168"/>
    </row>
    <row r="8" spans="1:18" ht="15" customHeight="1">
      <c r="B8" s="180">
        <v>41640</v>
      </c>
      <c r="C8" s="181">
        <v>41644</v>
      </c>
      <c r="D8" s="182"/>
      <c r="E8" s="153">
        <v>41645</v>
      </c>
      <c r="F8" s="152"/>
      <c r="G8" s="153">
        <v>41646</v>
      </c>
      <c r="H8" s="183"/>
      <c r="I8" s="184">
        <v>41647</v>
      </c>
      <c r="J8" s="185"/>
      <c r="K8" s="184">
        <v>41648</v>
      </c>
      <c r="L8" s="185"/>
      <c r="M8" s="184">
        <v>41649</v>
      </c>
      <c r="N8" s="185"/>
      <c r="O8" s="186">
        <v>41650</v>
      </c>
      <c r="P8" s="187"/>
      <c r="Q8" s="188" t="s">
        <v>131</v>
      </c>
      <c r="R8" s="168"/>
    </row>
    <row r="9" spans="1:18" ht="12.75" customHeight="1">
      <c r="B9" s="189"/>
      <c r="C9" s="190" t="s">
        <v>131</v>
      </c>
      <c r="D9" s="160"/>
      <c r="E9" s="161" t="s">
        <v>131</v>
      </c>
      <c r="F9" s="162"/>
      <c r="G9" s="161" t="s">
        <v>131</v>
      </c>
      <c r="H9" s="162"/>
      <c r="I9" s="161" t="s">
        <v>131</v>
      </c>
      <c r="J9" s="162"/>
      <c r="K9" s="161" t="s">
        <v>131</v>
      </c>
      <c r="L9" s="162"/>
      <c r="M9" s="161" t="s">
        <v>131</v>
      </c>
      <c r="N9" s="162"/>
      <c r="O9" s="165" t="s">
        <v>131</v>
      </c>
      <c r="P9" s="166"/>
      <c r="Q9" s="167" t="s">
        <v>131</v>
      </c>
      <c r="R9" s="168"/>
    </row>
    <row r="10" spans="1:18" ht="12.75" customHeight="1">
      <c r="B10" s="189"/>
      <c r="C10" s="191" t="s">
        <v>131</v>
      </c>
      <c r="D10" s="192"/>
      <c r="E10" s="177" t="s">
        <v>131</v>
      </c>
      <c r="F10" s="176"/>
      <c r="G10" s="177" t="s">
        <v>131</v>
      </c>
      <c r="H10" s="176"/>
      <c r="I10" s="177" t="s">
        <v>131</v>
      </c>
      <c r="J10" s="176"/>
      <c r="K10" s="177" t="s">
        <v>131</v>
      </c>
      <c r="L10" s="176"/>
      <c r="M10" s="177" t="s">
        <v>131</v>
      </c>
      <c r="N10" s="176"/>
      <c r="O10" s="178" t="s">
        <v>131</v>
      </c>
      <c r="P10" s="179"/>
      <c r="Q10" s="193" t="s">
        <v>131</v>
      </c>
      <c r="R10" s="168"/>
    </row>
    <row r="11" spans="1:18" ht="15" customHeight="1">
      <c r="B11" s="189"/>
      <c r="C11" s="194">
        <v>41651</v>
      </c>
      <c r="D11" s="195"/>
      <c r="E11" s="184">
        <v>41652</v>
      </c>
      <c r="F11" s="185"/>
      <c r="G11" s="184">
        <v>41653</v>
      </c>
      <c r="H11" s="185"/>
      <c r="I11" s="184">
        <v>41654</v>
      </c>
      <c r="J11" s="185"/>
      <c r="K11" s="184">
        <v>41655</v>
      </c>
      <c r="L11" s="185"/>
      <c r="M11" s="184">
        <v>41656</v>
      </c>
      <c r="N11" s="185"/>
      <c r="O11" s="186">
        <v>41657</v>
      </c>
      <c r="P11" s="187"/>
      <c r="Q11" s="188" t="s">
        <v>131</v>
      </c>
      <c r="R11" s="168"/>
    </row>
    <row r="12" spans="1:18" ht="12.75" customHeight="1">
      <c r="B12" s="189"/>
      <c r="C12" s="190" t="s">
        <v>131</v>
      </c>
      <c r="D12" s="160"/>
      <c r="E12" s="161" t="s">
        <v>131</v>
      </c>
      <c r="F12" s="162"/>
      <c r="G12" s="161" t="s">
        <v>131</v>
      </c>
      <c r="H12" s="162"/>
      <c r="I12" s="161" t="s">
        <v>131</v>
      </c>
      <c r="J12" s="162"/>
      <c r="K12" s="161" t="s">
        <v>131</v>
      </c>
      <c r="L12" s="162"/>
      <c r="M12" s="161" t="s">
        <v>131</v>
      </c>
      <c r="N12" s="162"/>
      <c r="O12" s="165" t="s">
        <v>131</v>
      </c>
      <c r="P12" s="166"/>
      <c r="Q12" s="167" t="s">
        <v>131</v>
      </c>
      <c r="R12" s="168"/>
    </row>
    <row r="13" spans="1:18" ht="12.75" customHeight="1">
      <c r="B13" s="189"/>
      <c r="C13" s="191" t="s">
        <v>131</v>
      </c>
      <c r="D13" s="192"/>
      <c r="E13" s="177" t="s">
        <v>131</v>
      </c>
      <c r="F13" s="176"/>
      <c r="G13" s="177" t="s">
        <v>131</v>
      </c>
      <c r="H13" s="176"/>
      <c r="I13" s="177" t="s">
        <v>131</v>
      </c>
      <c r="J13" s="176"/>
      <c r="K13" s="177" t="s">
        <v>131</v>
      </c>
      <c r="L13" s="176"/>
      <c r="M13" s="177" t="s">
        <v>131</v>
      </c>
      <c r="N13" s="176"/>
      <c r="O13" s="178" t="s">
        <v>131</v>
      </c>
      <c r="P13" s="179"/>
      <c r="Q13" s="193" t="s">
        <v>131</v>
      </c>
      <c r="R13" s="168"/>
    </row>
    <row r="14" spans="1:18" ht="15" customHeight="1">
      <c r="B14" s="189"/>
      <c r="C14" s="194">
        <v>41658</v>
      </c>
      <c r="D14" s="195"/>
      <c r="E14" s="184">
        <v>41659</v>
      </c>
      <c r="F14" s="185"/>
      <c r="G14" s="184">
        <v>41660</v>
      </c>
      <c r="H14" s="185"/>
      <c r="I14" s="184">
        <v>41661</v>
      </c>
      <c r="J14" s="185"/>
      <c r="K14" s="184">
        <v>41662</v>
      </c>
      <c r="L14" s="185"/>
      <c r="M14" s="184">
        <v>41663</v>
      </c>
      <c r="N14" s="185"/>
      <c r="O14" s="186">
        <v>41664</v>
      </c>
      <c r="P14" s="187"/>
      <c r="Q14" s="188" t="s">
        <v>131</v>
      </c>
      <c r="R14" s="168"/>
    </row>
    <row r="15" spans="1:18" ht="12.75" customHeight="1">
      <c r="B15" s="189"/>
      <c r="C15" s="190" t="s">
        <v>131</v>
      </c>
      <c r="D15" s="160"/>
      <c r="E15" s="161" t="s">
        <v>131</v>
      </c>
      <c r="F15" s="162"/>
      <c r="G15" s="161" t="s">
        <v>131</v>
      </c>
      <c r="H15" s="162"/>
      <c r="I15" s="161" t="s">
        <v>131</v>
      </c>
      <c r="J15" s="162"/>
      <c r="K15" s="161" t="s">
        <v>131</v>
      </c>
      <c r="L15" s="162"/>
      <c r="M15" s="161" t="s">
        <v>131</v>
      </c>
      <c r="N15" s="162"/>
      <c r="O15" s="165" t="s">
        <v>131</v>
      </c>
      <c r="P15" s="166"/>
      <c r="Q15" s="167" t="s">
        <v>131</v>
      </c>
      <c r="R15" s="168"/>
    </row>
    <row r="16" spans="1:18" ht="13.5" customHeight="1" thickBot="1">
      <c r="B16" s="189"/>
      <c r="C16" s="191" t="s">
        <v>131</v>
      </c>
      <c r="D16" s="192"/>
      <c r="E16" s="177" t="s">
        <v>131</v>
      </c>
      <c r="F16" s="176"/>
      <c r="G16" s="177" t="s">
        <v>131</v>
      </c>
      <c r="H16" s="176"/>
      <c r="I16" s="177" t="s">
        <v>131</v>
      </c>
      <c r="J16" s="176"/>
      <c r="K16" s="177" t="s">
        <v>131</v>
      </c>
      <c r="L16" s="176"/>
      <c r="M16" s="177" t="s">
        <v>131</v>
      </c>
      <c r="N16" s="162"/>
      <c r="O16" s="165" t="s">
        <v>131</v>
      </c>
      <c r="P16" s="166"/>
      <c r="Q16" s="193" t="s">
        <v>131</v>
      </c>
      <c r="R16" s="196"/>
    </row>
    <row r="17" spans="2:18" ht="15" customHeight="1">
      <c r="B17" s="189"/>
      <c r="C17" s="197">
        <v>41665</v>
      </c>
      <c r="D17" s="195"/>
      <c r="E17" s="184">
        <v>41666</v>
      </c>
      <c r="F17" s="185"/>
      <c r="G17" s="184">
        <v>41667</v>
      </c>
      <c r="H17" s="185"/>
      <c r="I17" s="184">
        <v>41668</v>
      </c>
      <c r="J17" s="185"/>
      <c r="K17" s="184">
        <v>41669</v>
      </c>
      <c r="L17" s="185"/>
      <c r="M17" s="184">
        <v>41670</v>
      </c>
      <c r="N17" s="198"/>
      <c r="O17" s="199">
        <v>41671</v>
      </c>
      <c r="P17" s="200"/>
      <c r="Q17" s="188" t="s">
        <v>131</v>
      </c>
      <c r="R17" s="157"/>
    </row>
    <row r="18" spans="2:18" ht="12.75" customHeight="1">
      <c r="B18" s="189"/>
      <c r="C18" s="201" t="s">
        <v>131</v>
      </c>
      <c r="D18" s="160"/>
      <c r="E18" s="161" t="s">
        <v>131</v>
      </c>
      <c r="F18" s="162"/>
      <c r="G18" s="161" t="s">
        <v>131</v>
      </c>
      <c r="H18" s="162"/>
      <c r="I18" s="161" t="s">
        <v>131</v>
      </c>
      <c r="J18" s="162"/>
      <c r="K18" s="161" t="s">
        <v>131</v>
      </c>
      <c r="L18" s="162"/>
      <c r="M18" s="161" t="s">
        <v>131</v>
      </c>
      <c r="N18" s="202"/>
      <c r="O18" s="190" t="s">
        <v>131</v>
      </c>
      <c r="P18" s="166"/>
      <c r="Q18" s="167" t="s">
        <v>131</v>
      </c>
      <c r="R18" s="168"/>
    </row>
    <row r="19" spans="2:18" ht="13.5" customHeight="1" thickBot="1">
      <c r="B19" s="189"/>
      <c r="C19" s="203" t="s">
        <v>131</v>
      </c>
      <c r="D19" s="204"/>
      <c r="E19" s="205" t="s">
        <v>131</v>
      </c>
      <c r="F19" s="206"/>
      <c r="G19" s="205" t="s">
        <v>131</v>
      </c>
      <c r="H19" s="206"/>
      <c r="I19" s="205" t="s">
        <v>131</v>
      </c>
      <c r="J19" s="206"/>
      <c r="K19" s="205" t="s">
        <v>131</v>
      </c>
      <c r="L19" s="206"/>
      <c r="M19" s="205" t="s">
        <v>131</v>
      </c>
      <c r="N19" s="207"/>
      <c r="O19" s="191" t="s">
        <v>131</v>
      </c>
      <c r="P19" s="179"/>
      <c r="Q19" s="193" t="s">
        <v>131</v>
      </c>
      <c r="R19" s="168"/>
    </row>
    <row r="20" spans="2:18" ht="15" customHeight="1">
      <c r="B20" s="208">
        <v>41671</v>
      </c>
      <c r="C20" s="181">
        <v>41672</v>
      </c>
      <c r="D20" s="182"/>
      <c r="E20" s="153">
        <v>41673</v>
      </c>
      <c r="F20" s="152"/>
      <c r="G20" s="153">
        <v>41674</v>
      </c>
      <c r="H20" s="183"/>
      <c r="I20" s="153">
        <v>41675</v>
      </c>
      <c r="J20" s="152"/>
      <c r="K20" s="153">
        <v>41676</v>
      </c>
      <c r="L20" s="152"/>
      <c r="M20" s="153">
        <v>41677</v>
      </c>
      <c r="N20" s="183"/>
      <c r="O20" s="186">
        <v>41678</v>
      </c>
      <c r="P20" s="187"/>
      <c r="Q20" s="188" t="s">
        <v>131</v>
      </c>
      <c r="R20" s="168"/>
    </row>
    <row r="21" spans="2:18" ht="12.75" customHeight="1">
      <c r="B21" s="189"/>
      <c r="C21" s="190" t="s">
        <v>131</v>
      </c>
      <c r="D21" s="160"/>
      <c r="E21" s="161" t="s">
        <v>131</v>
      </c>
      <c r="F21" s="162"/>
      <c r="G21" s="161" t="s">
        <v>131</v>
      </c>
      <c r="H21" s="162"/>
      <c r="I21" s="161" t="s">
        <v>131</v>
      </c>
      <c r="J21" s="162"/>
      <c r="K21" s="161" t="s">
        <v>131</v>
      </c>
      <c r="L21" s="162"/>
      <c r="M21" s="161" t="s">
        <v>131</v>
      </c>
      <c r="N21" s="162"/>
      <c r="O21" s="165" t="s">
        <v>131</v>
      </c>
      <c r="P21" s="166"/>
      <c r="Q21" s="167" t="s">
        <v>131</v>
      </c>
      <c r="R21" s="168"/>
    </row>
    <row r="22" spans="2:18" ht="12.75" customHeight="1">
      <c r="B22" s="189"/>
      <c r="C22" s="191" t="s">
        <v>131</v>
      </c>
      <c r="D22" s="192"/>
      <c r="E22" s="177" t="s">
        <v>131</v>
      </c>
      <c r="F22" s="176"/>
      <c r="G22" s="177" t="s">
        <v>131</v>
      </c>
      <c r="H22" s="176"/>
      <c r="I22" s="177" t="s">
        <v>131</v>
      </c>
      <c r="J22" s="176"/>
      <c r="K22" s="177" t="s">
        <v>131</v>
      </c>
      <c r="L22" s="176"/>
      <c r="M22" s="177" t="s">
        <v>131</v>
      </c>
      <c r="N22" s="176"/>
      <c r="O22" s="178" t="s">
        <v>131</v>
      </c>
      <c r="P22" s="179"/>
      <c r="Q22" s="193" t="s">
        <v>131</v>
      </c>
      <c r="R22" s="168"/>
    </row>
    <row r="23" spans="2:18" ht="15" customHeight="1">
      <c r="B23" s="189"/>
      <c r="C23" s="194">
        <v>41679</v>
      </c>
      <c r="D23" s="195"/>
      <c r="E23" s="184">
        <v>41680</v>
      </c>
      <c r="F23" s="185"/>
      <c r="G23" s="184">
        <v>41681</v>
      </c>
      <c r="H23" s="185"/>
      <c r="I23" s="184">
        <v>41682</v>
      </c>
      <c r="J23" s="185"/>
      <c r="K23" s="184">
        <v>41683</v>
      </c>
      <c r="L23" s="185"/>
      <c r="M23" s="184">
        <v>41684</v>
      </c>
      <c r="N23" s="185"/>
      <c r="O23" s="186">
        <v>41685</v>
      </c>
      <c r="P23" s="187"/>
      <c r="Q23" s="188" t="s">
        <v>131</v>
      </c>
      <c r="R23" s="168"/>
    </row>
    <row r="24" spans="2:18" ht="12.75" customHeight="1">
      <c r="B24" s="189"/>
      <c r="C24" s="190" t="s">
        <v>131</v>
      </c>
      <c r="D24" s="160"/>
      <c r="E24" s="161" t="s">
        <v>131</v>
      </c>
      <c r="F24" s="162"/>
      <c r="G24" s="161" t="s">
        <v>131</v>
      </c>
      <c r="H24" s="162"/>
      <c r="I24" s="161" t="s">
        <v>131</v>
      </c>
      <c r="J24" s="162"/>
      <c r="K24" s="161" t="s">
        <v>131</v>
      </c>
      <c r="L24" s="162"/>
      <c r="M24" s="161" t="s">
        <v>131</v>
      </c>
      <c r="N24" s="162"/>
      <c r="O24" s="165" t="s">
        <v>131</v>
      </c>
      <c r="P24" s="166"/>
      <c r="Q24" s="167" t="s">
        <v>131</v>
      </c>
      <c r="R24" s="168"/>
    </row>
    <row r="25" spans="2:18" ht="12.75" customHeight="1">
      <c r="B25" s="189"/>
      <c r="C25" s="191" t="s">
        <v>131</v>
      </c>
      <c r="D25" s="192"/>
      <c r="E25" s="177" t="s">
        <v>131</v>
      </c>
      <c r="F25" s="176"/>
      <c r="G25" s="177" t="s">
        <v>131</v>
      </c>
      <c r="H25" s="176"/>
      <c r="I25" s="177" t="s">
        <v>131</v>
      </c>
      <c r="J25" s="176"/>
      <c r="K25" s="177" t="s">
        <v>131</v>
      </c>
      <c r="L25" s="176"/>
      <c r="M25" s="177" t="s">
        <v>131</v>
      </c>
      <c r="N25" s="176"/>
      <c r="O25" s="178" t="s">
        <v>131</v>
      </c>
      <c r="P25" s="179"/>
      <c r="Q25" s="193" t="s">
        <v>131</v>
      </c>
      <c r="R25" s="168"/>
    </row>
    <row r="26" spans="2:18" ht="15" customHeight="1">
      <c r="B26" s="189"/>
      <c r="C26" s="194">
        <v>41686</v>
      </c>
      <c r="D26" s="195"/>
      <c r="E26" s="184">
        <v>41687</v>
      </c>
      <c r="F26" s="185"/>
      <c r="G26" s="184">
        <v>41688</v>
      </c>
      <c r="H26" s="185"/>
      <c r="I26" s="184">
        <v>41689</v>
      </c>
      <c r="J26" s="185"/>
      <c r="K26" s="184">
        <v>41690</v>
      </c>
      <c r="L26" s="185"/>
      <c r="M26" s="184">
        <v>41691</v>
      </c>
      <c r="N26" s="185"/>
      <c r="O26" s="186">
        <v>41692</v>
      </c>
      <c r="P26" s="187"/>
      <c r="Q26" s="188" t="s">
        <v>131</v>
      </c>
      <c r="R26" s="168"/>
    </row>
    <row r="27" spans="2:18" ht="12.75" customHeight="1">
      <c r="B27" s="189"/>
      <c r="C27" s="190" t="s">
        <v>131</v>
      </c>
      <c r="D27" s="160"/>
      <c r="E27" s="161" t="s">
        <v>131</v>
      </c>
      <c r="F27" s="162"/>
      <c r="G27" s="161" t="s">
        <v>131</v>
      </c>
      <c r="H27" s="162"/>
      <c r="I27" s="161" t="s">
        <v>131</v>
      </c>
      <c r="J27" s="162"/>
      <c r="K27" s="161" t="s">
        <v>131</v>
      </c>
      <c r="L27" s="162"/>
      <c r="M27" s="161" t="s">
        <v>131</v>
      </c>
      <c r="N27" s="162"/>
      <c r="O27" s="165" t="s">
        <v>131</v>
      </c>
      <c r="P27" s="166"/>
      <c r="Q27" s="167" t="s">
        <v>131</v>
      </c>
      <c r="R27" s="168"/>
    </row>
    <row r="28" spans="2:18" ht="13.5" customHeight="1" thickBot="1">
      <c r="B28" s="189"/>
      <c r="C28" s="191" t="s">
        <v>131</v>
      </c>
      <c r="D28" s="192"/>
      <c r="E28" s="177" t="s">
        <v>131</v>
      </c>
      <c r="F28" s="176"/>
      <c r="G28" s="177" t="s">
        <v>131</v>
      </c>
      <c r="H28" s="176"/>
      <c r="I28" s="177" t="s">
        <v>131</v>
      </c>
      <c r="J28" s="176"/>
      <c r="K28" s="177" t="s">
        <v>131</v>
      </c>
      <c r="L28" s="176"/>
      <c r="M28" s="177" t="s">
        <v>131</v>
      </c>
      <c r="N28" s="162"/>
      <c r="O28" s="165" t="s">
        <v>131</v>
      </c>
      <c r="P28" s="166"/>
      <c r="Q28" s="193" t="s">
        <v>131</v>
      </c>
      <c r="R28" s="196"/>
    </row>
    <row r="29" spans="2:18" ht="15" customHeight="1">
      <c r="B29" s="189"/>
      <c r="C29" s="197">
        <v>41693</v>
      </c>
      <c r="D29" s="195"/>
      <c r="E29" s="184">
        <v>41694</v>
      </c>
      <c r="F29" s="185"/>
      <c r="G29" s="184">
        <v>41695</v>
      </c>
      <c r="H29" s="185"/>
      <c r="I29" s="184">
        <v>41696</v>
      </c>
      <c r="J29" s="185"/>
      <c r="K29" s="184">
        <v>41697</v>
      </c>
      <c r="L29" s="185"/>
      <c r="M29" s="184">
        <v>41698</v>
      </c>
      <c r="N29" s="198"/>
      <c r="O29" s="199">
        <v>41699</v>
      </c>
      <c r="P29" s="200"/>
      <c r="Q29" s="188" t="s">
        <v>131</v>
      </c>
      <c r="R29" s="157"/>
    </row>
    <row r="30" spans="2:18" ht="12.75" customHeight="1">
      <c r="B30" s="189"/>
      <c r="C30" s="201" t="s">
        <v>131</v>
      </c>
      <c r="D30" s="160"/>
      <c r="E30" s="161" t="s">
        <v>131</v>
      </c>
      <c r="F30" s="162"/>
      <c r="G30" s="161" t="s">
        <v>131</v>
      </c>
      <c r="H30" s="162"/>
      <c r="I30" s="161" t="s">
        <v>131</v>
      </c>
      <c r="J30" s="162"/>
      <c r="K30" s="161" t="s">
        <v>131</v>
      </c>
      <c r="L30" s="162"/>
      <c r="M30" s="161" t="s">
        <v>131</v>
      </c>
      <c r="N30" s="202"/>
      <c r="O30" s="190" t="s">
        <v>131</v>
      </c>
      <c r="P30" s="166"/>
      <c r="Q30" s="167" t="s">
        <v>131</v>
      </c>
      <c r="R30" s="168"/>
    </row>
    <row r="31" spans="2:18" ht="13.5" customHeight="1" thickBot="1">
      <c r="B31" s="189"/>
      <c r="C31" s="203" t="s">
        <v>131</v>
      </c>
      <c r="D31" s="204"/>
      <c r="E31" s="205" t="s">
        <v>131</v>
      </c>
      <c r="F31" s="206"/>
      <c r="G31" s="205" t="s">
        <v>131</v>
      </c>
      <c r="H31" s="206"/>
      <c r="I31" s="205" t="s">
        <v>131</v>
      </c>
      <c r="J31" s="206"/>
      <c r="K31" s="205" t="s">
        <v>131</v>
      </c>
      <c r="L31" s="206"/>
      <c r="M31" s="205" t="s">
        <v>131</v>
      </c>
      <c r="N31" s="207"/>
      <c r="O31" s="191" t="s">
        <v>131</v>
      </c>
      <c r="P31" s="179"/>
      <c r="Q31" s="193" t="s">
        <v>131</v>
      </c>
      <c r="R31" s="168"/>
    </row>
    <row r="32" spans="2:18" ht="15" customHeight="1">
      <c r="B32" s="208">
        <v>41699</v>
      </c>
      <c r="C32" s="181">
        <v>41700</v>
      </c>
      <c r="D32" s="182"/>
      <c r="E32" s="153">
        <v>41701</v>
      </c>
      <c r="F32" s="152"/>
      <c r="G32" s="153">
        <v>41702</v>
      </c>
      <c r="H32" s="152"/>
      <c r="I32" s="153">
        <v>41703</v>
      </c>
      <c r="J32" s="152"/>
      <c r="K32" s="153">
        <v>41704</v>
      </c>
      <c r="L32" s="152"/>
      <c r="M32" s="153">
        <v>41705</v>
      </c>
      <c r="N32" s="183"/>
      <c r="O32" s="186">
        <v>41706</v>
      </c>
      <c r="P32" s="187"/>
      <c r="Q32" s="188" t="s">
        <v>131</v>
      </c>
      <c r="R32" s="168"/>
    </row>
    <row r="33" spans="2:18" ht="12.75" customHeight="1">
      <c r="B33" s="189"/>
      <c r="C33" s="190" t="s">
        <v>131</v>
      </c>
      <c r="D33" s="160"/>
      <c r="E33" s="161" t="s">
        <v>131</v>
      </c>
      <c r="F33" s="162"/>
      <c r="G33" s="161" t="s">
        <v>131</v>
      </c>
      <c r="H33" s="162"/>
      <c r="I33" s="161" t="s">
        <v>131</v>
      </c>
      <c r="J33" s="162"/>
      <c r="K33" s="161" t="s">
        <v>131</v>
      </c>
      <c r="L33" s="162"/>
      <c r="M33" s="161" t="s">
        <v>131</v>
      </c>
      <c r="N33" s="162"/>
      <c r="O33" s="165" t="s">
        <v>131</v>
      </c>
      <c r="P33" s="166"/>
      <c r="Q33" s="167" t="s">
        <v>131</v>
      </c>
      <c r="R33" s="168"/>
    </row>
    <row r="34" spans="2:18" ht="12.75" customHeight="1">
      <c r="B34" s="189"/>
      <c r="C34" s="191" t="s">
        <v>131</v>
      </c>
      <c r="D34" s="192"/>
      <c r="E34" s="177" t="s">
        <v>131</v>
      </c>
      <c r="F34" s="176"/>
      <c r="G34" s="177" t="s">
        <v>131</v>
      </c>
      <c r="H34" s="176"/>
      <c r="I34" s="177" t="s">
        <v>131</v>
      </c>
      <c r="J34" s="176"/>
      <c r="K34" s="177" t="s">
        <v>131</v>
      </c>
      <c r="L34" s="176"/>
      <c r="M34" s="177" t="s">
        <v>131</v>
      </c>
      <c r="N34" s="176"/>
      <c r="O34" s="178" t="s">
        <v>131</v>
      </c>
      <c r="P34" s="179"/>
      <c r="Q34" s="193" t="s">
        <v>131</v>
      </c>
      <c r="R34" s="168"/>
    </row>
    <row r="35" spans="2:18" ht="15" customHeight="1">
      <c r="B35" s="189"/>
      <c r="C35" s="194">
        <v>41707</v>
      </c>
      <c r="D35" s="195"/>
      <c r="E35" s="184">
        <v>41708</v>
      </c>
      <c r="F35" s="185"/>
      <c r="G35" s="184">
        <v>41709</v>
      </c>
      <c r="H35" s="185"/>
      <c r="I35" s="184">
        <v>41710</v>
      </c>
      <c r="J35" s="185"/>
      <c r="K35" s="184">
        <v>41711</v>
      </c>
      <c r="L35" s="185"/>
      <c r="M35" s="184">
        <v>41712</v>
      </c>
      <c r="N35" s="185"/>
      <c r="O35" s="186">
        <v>41713</v>
      </c>
      <c r="P35" s="187"/>
      <c r="Q35" s="188" t="s">
        <v>131</v>
      </c>
      <c r="R35" s="168"/>
    </row>
    <row r="36" spans="2:18" ht="12.75" customHeight="1">
      <c r="B36" s="189"/>
      <c r="C36" s="190" t="s">
        <v>131</v>
      </c>
      <c r="D36" s="160"/>
      <c r="E36" s="161" t="s">
        <v>131</v>
      </c>
      <c r="F36" s="162"/>
      <c r="G36" s="161" t="s">
        <v>131</v>
      </c>
      <c r="H36" s="162"/>
      <c r="I36" s="161" t="s">
        <v>131</v>
      </c>
      <c r="J36" s="162"/>
      <c r="K36" s="161" t="s">
        <v>131</v>
      </c>
      <c r="L36" s="162"/>
      <c r="M36" s="161" t="s">
        <v>131</v>
      </c>
      <c r="N36" s="162"/>
      <c r="O36" s="165" t="s">
        <v>131</v>
      </c>
      <c r="P36" s="166"/>
      <c r="Q36" s="167" t="s">
        <v>131</v>
      </c>
      <c r="R36" s="168"/>
    </row>
    <row r="37" spans="2:18" ht="12.75" customHeight="1">
      <c r="B37" s="189"/>
      <c r="C37" s="191" t="s">
        <v>131</v>
      </c>
      <c r="D37" s="192"/>
      <c r="E37" s="177" t="s">
        <v>131</v>
      </c>
      <c r="F37" s="176"/>
      <c r="G37" s="177" t="s">
        <v>131</v>
      </c>
      <c r="H37" s="176"/>
      <c r="I37" s="177" t="s">
        <v>131</v>
      </c>
      <c r="J37" s="176"/>
      <c r="K37" s="177" t="s">
        <v>131</v>
      </c>
      <c r="L37" s="176"/>
      <c r="M37" s="177" t="s">
        <v>131</v>
      </c>
      <c r="N37" s="176"/>
      <c r="O37" s="178" t="s">
        <v>131</v>
      </c>
      <c r="P37" s="179"/>
      <c r="Q37" s="193" t="s">
        <v>131</v>
      </c>
      <c r="R37" s="168"/>
    </row>
    <row r="38" spans="2:18" ht="15" customHeight="1">
      <c r="B38" s="189"/>
      <c r="C38" s="194">
        <v>41714</v>
      </c>
      <c r="D38" s="195"/>
      <c r="E38" s="184">
        <v>41715</v>
      </c>
      <c r="F38" s="185"/>
      <c r="G38" s="184">
        <v>41716</v>
      </c>
      <c r="H38" s="185"/>
      <c r="I38" s="184">
        <v>41717</v>
      </c>
      <c r="J38" s="185"/>
      <c r="K38" s="184">
        <v>41718</v>
      </c>
      <c r="L38" s="185"/>
      <c r="M38" s="184">
        <v>41719</v>
      </c>
      <c r="N38" s="185"/>
      <c r="O38" s="186">
        <v>41720</v>
      </c>
      <c r="P38" s="187"/>
      <c r="Q38" s="188" t="s">
        <v>131</v>
      </c>
      <c r="R38" s="168"/>
    </row>
    <row r="39" spans="2:18" ht="12.75" customHeight="1">
      <c r="B39" s="189"/>
      <c r="C39" s="190" t="s">
        <v>131</v>
      </c>
      <c r="D39" s="160"/>
      <c r="E39" s="161" t="s">
        <v>131</v>
      </c>
      <c r="F39" s="162"/>
      <c r="G39" s="161" t="s">
        <v>131</v>
      </c>
      <c r="H39" s="162"/>
      <c r="I39" s="161" t="s">
        <v>131</v>
      </c>
      <c r="J39" s="162"/>
      <c r="K39" s="161" t="s">
        <v>131</v>
      </c>
      <c r="L39" s="162"/>
      <c r="M39" s="161" t="s">
        <v>131</v>
      </c>
      <c r="N39" s="162"/>
      <c r="O39" s="165" t="s">
        <v>131</v>
      </c>
      <c r="P39" s="166"/>
      <c r="Q39" s="167" t="s">
        <v>131</v>
      </c>
      <c r="R39" s="168"/>
    </row>
    <row r="40" spans="2:18" ht="12.75" customHeight="1">
      <c r="B40" s="189"/>
      <c r="C40" s="191" t="s">
        <v>131</v>
      </c>
      <c r="D40" s="192"/>
      <c r="E40" s="177" t="s">
        <v>131</v>
      </c>
      <c r="F40" s="176"/>
      <c r="G40" s="177" t="s">
        <v>131</v>
      </c>
      <c r="H40" s="176"/>
      <c r="I40" s="177" t="s">
        <v>131</v>
      </c>
      <c r="J40" s="176"/>
      <c r="K40" s="177" t="s">
        <v>131</v>
      </c>
      <c r="L40" s="176"/>
      <c r="M40" s="177" t="s">
        <v>131</v>
      </c>
      <c r="N40" s="176"/>
      <c r="O40" s="178" t="s">
        <v>131</v>
      </c>
      <c r="P40" s="179"/>
      <c r="Q40" s="193" t="s">
        <v>131</v>
      </c>
      <c r="R40" s="168"/>
    </row>
    <row r="41" spans="2:18" ht="15" customHeight="1">
      <c r="B41" s="189"/>
      <c r="C41" s="194">
        <v>41721</v>
      </c>
      <c r="D41" s="195"/>
      <c r="E41" s="184">
        <v>41722</v>
      </c>
      <c r="F41" s="185"/>
      <c r="G41" s="184">
        <v>41723</v>
      </c>
      <c r="H41" s="185"/>
      <c r="I41" s="184">
        <v>41724</v>
      </c>
      <c r="J41" s="185"/>
      <c r="K41" s="184">
        <v>41725</v>
      </c>
      <c r="L41" s="185"/>
      <c r="M41" s="184">
        <v>41726</v>
      </c>
      <c r="N41" s="185"/>
      <c r="O41" s="186">
        <v>41727</v>
      </c>
      <c r="P41" s="187"/>
      <c r="Q41" s="188" t="s">
        <v>131</v>
      </c>
      <c r="R41" s="168"/>
    </row>
    <row r="42" spans="2:18" ht="12.75" customHeight="1">
      <c r="B42" s="189"/>
      <c r="C42" s="190" t="s">
        <v>131</v>
      </c>
      <c r="D42" s="160"/>
      <c r="E42" s="161" t="s">
        <v>131</v>
      </c>
      <c r="F42" s="162"/>
      <c r="G42" s="161" t="s">
        <v>131</v>
      </c>
      <c r="H42" s="162"/>
      <c r="I42" s="161" t="s">
        <v>131</v>
      </c>
      <c r="J42" s="162"/>
      <c r="K42" s="161" t="s">
        <v>131</v>
      </c>
      <c r="L42" s="162"/>
      <c r="M42" s="161" t="s">
        <v>131</v>
      </c>
      <c r="N42" s="162"/>
      <c r="O42" s="165" t="s">
        <v>131</v>
      </c>
      <c r="P42" s="166"/>
      <c r="Q42" s="167" t="s">
        <v>131</v>
      </c>
      <c r="R42" s="168"/>
    </row>
    <row r="43" spans="2:18" ht="13.5" customHeight="1" thickBot="1">
      <c r="B43" s="189"/>
      <c r="C43" s="191" t="s">
        <v>131</v>
      </c>
      <c r="D43" s="192"/>
      <c r="E43" s="177" t="s">
        <v>131</v>
      </c>
      <c r="F43" s="162"/>
      <c r="G43" s="161" t="s">
        <v>131</v>
      </c>
      <c r="H43" s="162"/>
      <c r="I43" s="161" t="s">
        <v>131</v>
      </c>
      <c r="J43" s="162"/>
      <c r="K43" s="161" t="s">
        <v>131</v>
      </c>
      <c r="L43" s="162"/>
      <c r="M43" s="161" t="s">
        <v>131</v>
      </c>
      <c r="N43" s="162"/>
      <c r="O43" s="165" t="s">
        <v>131</v>
      </c>
      <c r="P43" s="166"/>
      <c r="Q43" s="193" t="s">
        <v>131</v>
      </c>
      <c r="R43" s="196"/>
    </row>
    <row r="44" spans="2:18" ht="15" customHeight="1">
      <c r="B44" s="189"/>
      <c r="C44" s="197">
        <v>41728</v>
      </c>
      <c r="D44" s="195"/>
      <c r="E44" s="184">
        <v>41729</v>
      </c>
      <c r="F44" s="198"/>
      <c r="G44" s="209">
        <v>41730</v>
      </c>
      <c r="H44" s="210"/>
      <c r="I44" s="211">
        <v>41731</v>
      </c>
      <c r="J44" s="210"/>
      <c r="K44" s="211">
        <v>41732</v>
      </c>
      <c r="L44" s="210"/>
      <c r="M44" s="211">
        <v>41733</v>
      </c>
      <c r="N44" s="210"/>
      <c r="O44" s="212">
        <v>41734</v>
      </c>
      <c r="P44" s="200"/>
      <c r="Q44" s="188" t="s">
        <v>131</v>
      </c>
      <c r="R44" s="168"/>
    </row>
    <row r="45" spans="2:18" ht="12.75" customHeight="1">
      <c r="B45" s="189"/>
      <c r="C45" s="201" t="s">
        <v>131</v>
      </c>
      <c r="D45" s="160"/>
      <c r="E45" s="161" t="s">
        <v>131</v>
      </c>
      <c r="F45" s="202"/>
      <c r="G45" s="164" t="s">
        <v>131</v>
      </c>
      <c r="H45" s="162"/>
      <c r="I45" s="161" t="s">
        <v>131</v>
      </c>
      <c r="J45" s="162"/>
      <c r="K45" s="161" t="s">
        <v>131</v>
      </c>
      <c r="L45" s="162"/>
      <c r="M45" s="161" t="s">
        <v>131</v>
      </c>
      <c r="N45" s="162"/>
      <c r="O45" s="165" t="s">
        <v>131</v>
      </c>
      <c r="P45" s="166"/>
      <c r="Q45" s="167" t="s">
        <v>131</v>
      </c>
      <c r="R45" s="168"/>
    </row>
    <row r="46" spans="2:18" ht="13.5" customHeight="1" thickBot="1">
      <c r="B46" s="189"/>
      <c r="C46" s="203" t="s">
        <v>131</v>
      </c>
      <c r="D46" s="204"/>
      <c r="E46" s="205" t="s">
        <v>131</v>
      </c>
      <c r="F46" s="207"/>
      <c r="G46" s="175" t="s">
        <v>131</v>
      </c>
      <c r="H46" s="176"/>
      <c r="I46" s="177" t="s">
        <v>131</v>
      </c>
      <c r="J46" s="176"/>
      <c r="K46" s="177" t="s">
        <v>131</v>
      </c>
      <c r="L46" s="176"/>
      <c r="M46" s="177" t="s">
        <v>131</v>
      </c>
      <c r="N46" s="176"/>
      <c r="O46" s="178" t="s">
        <v>131</v>
      </c>
      <c r="P46" s="179"/>
      <c r="Q46" s="193" t="s">
        <v>131</v>
      </c>
      <c r="R46" s="168"/>
    </row>
    <row r="47" spans="2:18" ht="15" customHeight="1">
      <c r="B47" s="208">
        <v>41730</v>
      </c>
      <c r="C47" s="181">
        <v>41735</v>
      </c>
      <c r="D47" s="182"/>
      <c r="E47" s="153">
        <v>41736</v>
      </c>
      <c r="F47" s="183"/>
      <c r="G47" s="184">
        <v>41737</v>
      </c>
      <c r="H47" s="185"/>
      <c r="I47" s="184">
        <v>41738</v>
      </c>
      <c r="J47" s="185"/>
      <c r="K47" s="184">
        <v>41739</v>
      </c>
      <c r="L47" s="185"/>
      <c r="M47" s="184">
        <v>41740</v>
      </c>
      <c r="N47" s="185"/>
      <c r="O47" s="186">
        <v>41741</v>
      </c>
      <c r="P47" s="187"/>
      <c r="Q47" s="188" t="s">
        <v>131</v>
      </c>
      <c r="R47" s="168"/>
    </row>
    <row r="48" spans="2:18" ht="12.75" customHeight="1">
      <c r="B48" s="189"/>
      <c r="C48" s="190" t="s">
        <v>131</v>
      </c>
      <c r="D48" s="160"/>
      <c r="E48" s="161" t="s">
        <v>131</v>
      </c>
      <c r="F48" s="162"/>
      <c r="G48" s="161" t="s">
        <v>131</v>
      </c>
      <c r="H48" s="162"/>
      <c r="I48" s="161" t="s">
        <v>131</v>
      </c>
      <c r="J48" s="162"/>
      <c r="K48" s="161" t="s">
        <v>131</v>
      </c>
      <c r="L48" s="162"/>
      <c r="M48" s="161" t="s">
        <v>131</v>
      </c>
      <c r="N48" s="162"/>
      <c r="O48" s="165" t="s">
        <v>131</v>
      </c>
      <c r="P48" s="166"/>
      <c r="Q48" s="167" t="s">
        <v>131</v>
      </c>
      <c r="R48" s="168"/>
    </row>
    <row r="49" spans="2:18" ht="12.75" customHeight="1">
      <c r="B49" s="189"/>
      <c r="C49" s="191" t="s">
        <v>131</v>
      </c>
      <c r="D49" s="192"/>
      <c r="E49" s="177" t="s">
        <v>131</v>
      </c>
      <c r="F49" s="176"/>
      <c r="G49" s="177" t="s">
        <v>131</v>
      </c>
      <c r="H49" s="176"/>
      <c r="I49" s="177" t="s">
        <v>131</v>
      </c>
      <c r="J49" s="176"/>
      <c r="K49" s="177" t="s">
        <v>131</v>
      </c>
      <c r="L49" s="176"/>
      <c r="M49" s="177" t="s">
        <v>131</v>
      </c>
      <c r="N49" s="176"/>
      <c r="O49" s="178" t="s">
        <v>131</v>
      </c>
      <c r="P49" s="179"/>
      <c r="Q49" s="193" t="s">
        <v>131</v>
      </c>
      <c r="R49" s="168"/>
    </row>
    <row r="50" spans="2:18" ht="15" customHeight="1">
      <c r="B50" s="189"/>
      <c r="C50" s="194">
        <v>41742</v>
      </c>
      <c r="D50" s="195"/>
      <c r="E50" s="184">
        <v>41743</v>
      </c>
      <c r="F50" s="185"/>
      <c r="G50" s="184">
        <v>41744</v>
      </c>
      <c r="H50" s="185"/>
      <c r="I50" s="184">
        <v>41745</v>
      </c>
      <c r="J50" s="185"/>
      <c r="K50" s="184">
        <v>41746</v>
      </c>
      <c r="L50" s="185"/>
      <c r="M50" s="184">
        <v>41747</v>
      </c>
      <c r="N50" s="185"/>
      <c r="O50" s="186">
        <v>41748</v>
      </c>
      <c r="P50" s="187"/>
      <c r="Q50" s="188" t="s">
        <v>131</v>
      </c>
      <c r="R50" s="168"/>
    </row>
    <row r="51" spans="2:18" ht="12.75" customHeight="1">
      <c r="B51" s="189"/>
      <c r="C51" s="190" t="s">
        <v>131</v>
      </c>
      <c r="D51" s="160"/>
      <c r="E51" s="161" t="s">
        <v>131</v>
      </c>
      <c r="F51" s="162"/>
      <c r="G51" s="161" t="s">
        <v>131</v>
      </c>
      <c r="H51" s="162"/>
      <c r="I51" s="161" t="s">
        <v>131</v>
      </c>
      <c r="J51" s="162"/>
      <c r="K51" s="161" t="s">
        <v>131</v>
      </c>
      <c r="L51" s="162"/>
      <c r="M51" s="161" t="s">
        <v>131</v>
      </c>
      <c r="N51" s="162"/>
      <c r="O51" s="165" t="s">
        <v>131</v>
      </c>
      <c r="P51" s="166"/>
      <c r="Q51" s="167" t="s">
        <v>131</v>
      </c>
      <c r="R51" s="168"/>
    </row>
    <row r="52" spans="2:18" ht="12.75" customHeight="1">
      <c r="B52" s="189"/>
      <c r="C52" s="191" t="s">
        <v>131</v>
      </c>
      <c r="D52" s="192"/>
      <c r="E52" s="177" t="s">
        <v>131</v>
      </c>
      <c r="F52" s="176"/>
      <c r="G52" s="177" t="s">
        <v>131</v>
      </c>
      <c r="H52" s="176"/>
      <c r="I52" s="177" t="s">
        <v>131</v>
      </c>
      <c r="J52" s="176"/>
      <c r="K52" s="177" t="s">
        <v>131</v>
      </c>
      <c r="L52" s="176"/>
      <c r="M52" s="177" t="s">
        <v>131</v>
      </c>
      <c r="N52" s="176"/>
      <c r="O52" s="178" t="s">
        <v>131</v>
      </c>
      <c r="P52" s="179"/>
      <c r="Q52" s="193" t="s">
        <v>131</v>
      </c>
      <c r="R52" s="168"/>
    </row>
    <row r="53" spans="2:18" ht="15" customHeight="1">
      <c r="B53" s="189"/>
      <c r="C53" s="194">
        <v>41749</v>
      </c>
      <c r="D53" s="195"/>
      <c r="E53" s="184">
        <v>41750</v>
      </c>
      <c r="F53" s="185"/>
      <c r="G53" s="184">
        <v>41751</v>
      </c>
      <c r="H53" s="185"/>
      <c r="I53" s="184">
        <v>41752</v>
      </c>
      <c r="J53" s="185"/>
      <c r="K53" s="184">
        <v>41753</v>
      </c>
      <c r="L53" s="185"/>
      <c r="M53" s="184">
        <v>41754</v>
      </c>
      <c r="N53" s="185"/>
      <c r="O53" s="186">
        <v>41755</v>
      </c>
      <c r="P53" s="187"/>
      <c r="Q53" s="188" t="s">
        <v>131</v>
      </c>
      <c r="R53" s="168"/>
    </row>
    <row r="54" spans="2:18" ht="12.75" customHeight="1">
      <c r="B54" s="189"/>
      <c r="C54" s="190" t="s">
        <v>131</v>
      </c>
      <c r="D54" s="160"/>
      <c r="E54" s="161" t="s">
        <v>131</v>
      </c>
      <c r="F54" s="162"/>
      <c r="G54" s="161" t="s">
        <v>131</v>
      </c>
      <c r="H54" s="162"/>
      <c r="I54" s="161" t="s">
        <v>131</v>
      </c>
      <c r="J54" s="162"/>
      <c r="K54" s="161" t="s">
        <v>131</v>
      </c>
      <c r="L54" s="162"/>
      <c r="M54" s="161" t="s">
        <v>131</v>
      </c>
      <c r="N54" s="162"/>
      <c r="O54" s="165" t="s">
        <v>131</v>
      </c>
      <c r="P54" s="166"/>
      <c r="Q54" s="167" t="s">
        <v>131</v>
      </c>
      <c r="R54" s="168"/>
    </row>
    <row r="55" spans="2:18" ht="13.5" customHeight="1" thickBot="1">
      <c r="B55" s="189"/>
      <c r="C55" s="191" t="s">
        <v>131</v>
      </c>
      <c r="D55" s="192"/>
      <c r="E55" s="177" t="s">
        <v>131</v>
      </c>
      <c r="F55" s="176"/>
      <c r="G55" s="177" t="s">
        <v>131</v>
      </c>
      <c r="H55" s="176"/>
      <c r="I55" s="177" t="s">
        <v>131</v>
      </c>
      <c r="J55" s="162"/>
      <c r="K55" s="161" t="s">
        <v>131</v>
      </c>
      <c r="L55" s="162"/>
      <c r="M55" s="161" t="s">
        <v>131</v>
      </c>
      <c r="N55" s="162"/>
      <c r="O55" s="165" t="s">
        <v>131</v>
      </c>
      <c r="P55" s="166"/>
      <c r="Q55" s="193" t="s">
        <v>131</v>
      </c>
      <c r="R55" s="168"/>
    </row>
    <row r="56" spans="2:18" ht="15" customHeight="1">
      <c r="B56" s="189"/>
      <c r="C56" s="197">
        <v>41756</v>
      </c>
      <c r="D56" s="195"/>
      <c r="E56" s="184">
        <v>41757</v>
      </c>
      <c r="F56" s="185"/>
      <c r="G56" s="184">
        <v>41758</v>
      </c>
      <c r="H56" s="185"/>
      <c r="I56" s="184">
        <v>41759</v>
      </c>
      <c r="J56" s="198"/>
      <c r="K56" s="209">
        <v>41760</v>
      </c>
      <c r="L56" s="210"/>
      <c r="M56" s="211">
        <v>41761</v>
      </c>
      <c r="N56" s="210"/>
      <c r="O56" s="212">
        <v>41762</v>
      </c>
      <c r="P56" s="200"/>
      <c r="Q56" s="188" t="s">
        <v>131</v>
      </c>
      <c r="R56" s="157"/>
    </row>
    <row r="57" spans="2:18" ht="12.75" customHeight="1">
      <c r="B57" s="189"/>
      <c r="C57" s="201" t="s">
        <v>131</v>
      </c>
      <c r="D57" s="160"/>
      <c r="E57" s="161" t="s">
        <v>131</v>
      </c>
      <c r="F57" s="162"/>
      <c r="G57" s="161" t="s">
        <v>131</v>
      </c>
      <c r="H57" s="162"/>
      <c r="I57" s="161" t="s">
        <v>131</v>
      </c>
      <c r="J57" s="202"/>
      <c r="K57" s="164" t="s">
        <v>131</v>
      </c>
      <c r="L57" s="162"/>
      <c r="M57" s="161" t="s">
        <v>131</v>
      </c>
      <c r="N57" s="162"/>
      <c r="O57" s="165" t="s">
        <v>131</v>
      </c>
      <c r="P57" s="166"/>
      <c r="Q57" s="167" t="s">
        <v>131</v>
      </c>
      <c r="R57" s="168"/>
    </row>
    <row r="58" spans="2:18" ht="13.5" customHeight="1" thickBot="1">
      <c r="B58" s="189"/>
      <c r="C58" s="203" t="s">
        <v>131</v>
      </c>
      <c r="D58" s="204"/>
      <c r="E58" s="205" t="s">
        <v>131</v>
      </c>
      <c r="F58" s="206"/>
      <c r="G58" s="205" t="s">
        <v>131</v>
      </c>
      <c r="H58" s="206"/>
      <c r="I58" s="205" t="s">
        <v>131</v>
      </c>
      <c r="J58" s="207"/>
      <c r="K58" s="175" t="s">
        <v>131</v>
      </c>
      <c r="L58" s="176"/>
      <c r="M58" s="177" t="s">
        <v>131</v>
      </c>
      <c r="N58" s="176"/>
      <c r="O58" s="178" t="s">
        <v>131</v>
      </c>
      <c r="P58" s="179"/>
      <c r="Q58" s="193" t="s">
        <v>131</v>
      </c>
      <c r="R58" s="168"/>
    </row>
    <row r="59" spans="2:18" ht="15" customHeight="1">
      <c r="B59" s="208">
        <v>41760</v>
      </c>
      <c r="C59" s="181">
        <v>41763</v>
      </c>
      <c r="D59" s="182"/>
      <c r="E59" s="153">
        <v>41764</v>
      </c>
      <c r="F59" s="152"/>
      <c r="G59" s="153">
        <v>41765</v>
      </c>
      <c r="H59" s="152"/>
      <c r="I59" s="153">
        <v>41766</v>
      </c>
      <c r="J59" s="183"/>
      <c r="K59" s="184">
        <v>41767</v>
      </c>
      <c r="L59" s="185"/>
      <c r="M59" s="184">
        <v>41768</v>
      </c>
      <c r="N59" s="185"/>
      <c r="O59" s="186">
        <v>41769</v>
      </c>
      <c r="P59" s="187"/>
      <c r="Q59" s="188" t="s">
        <v>131</v>
      </c>
      <c r="R59" s="168"/>
    </row>
    <row r="60" spans="2:18" ht="12.75" customHeight="1">
      <c r="B60" s="189"/>
      <c r="C60" s="190" t="s">
        <v>131</v>
      </c>
      <c r="D60" s="160"/>
      <c r="E60" s="161" t="s">
        <v>131</v>
      </c>
      <c r="F60" s="162"/>
      <c r="G60" s="161" t="s">
        <v>131</v>
      </c>
      <c r="H60" s="162"/>
      <c r="I60" s="161" t="s">
        <v>131</v>
      </c>
      <c r="J60" s="162"/>
      <c r="K60" s="161" t="s">
        <v>131</v>
      </c>
      <c r="L60" s="162"/>
      <c r="M60" s="161" t="s">
        <v>131</v>
      </c>
      <c r="N60" s="162"/>
      <c r="O60" s="165" t="s">
        <v>131</v>
      </c>
      <c r="P60" s="166"/>
      <c r="Q60" s="167" t="s">
        <v>131</v>
      </c>
      <c r="R60" s="168"/>
    </row>
    <row r="61" spans="2:18" ht="12.75" customHeight="1">
      <c r="B61" s="189"/>
      <c r="C61" s="191" t="s">
        <v>131</v>
      </c>
      <c r="D61" s="192"/>
      <c r="E61" s="177" t="s">
        <v>131</v>
      </c>
      <c r="F61" s="176"/>
      <c r="G61" s="177" t="s">
        <v>131</v>
      </c>
      <c r="H61" s="176"/>
      <c r="I61" s="177" t="s">
        <v>131</v>
      </c>
      <c r="J61" s="176"/>
      <c r="K61" s="177" t="s">
        <v>131</v>
      </c>
      <c r="L61" s="176"/>
      <c r="M61" s="177" t="s">
        <v>131</v>
      </c>
      <c r="N61" s="176"/>
      <c r="O61" s="178" t="s">
        <v>131</v>
      </c>
      <c r="P61" s="179"/>
      <c r="Q61" s="193" t="s">
        <v>131</v>
      </c>
      <c r="R61" s="168"/>
    </row>
    <row r="62" spans="2:18" ht="15" customHeight="1">
      <c r="B62" s="189"/>
      <c r="C62" s="194">
        <v>41770</v>
      </c>
      <c r="D62" s="195"/>
      <c r="E62" s="184">
        <v>41771</v>
      </c>
      <c r="F62" s="185"/>
      <c r="G62" s="184">
        <v>41772</v>
      </c>
      <c r="H62" s="185"/>
      <c r="I62" s="184">
        <v>41773</v>
      </c>
      <c r="J62" s="185"/>
      <c r="K62" s="184">
        <v>41774</v>
      </c>
      <c r="L62" s="185"/>
      <c r="M62" s="184">
        <v>41775</v>
      </c>
      <c r="N62" s="185"/>
      <c r="O62" s="186">
        <v>41776</v>
      </c>
      <c r="P62" s="187"/>
      <c r="Q62" s="188" t="s">
        <v>131</v>
      </c>
      <c r="R62" s="168"/>
    </row>
    <row r="63" spans="2:18" ht="12.75" customHeight="1">
      <c r="B63" s="189"/>
      <c r="C63" s="190" t="s">
        <v>131</v>
      </c>
      <c r="D63" s="160"/>
      <c r="E63" s="161" t="s">
        <v>131</v>
      </c>
      <c r="F63" s="162"/>
      <c r="G63" s="161" t="s">
        <v>131</v>
      </c>
      <c r="H63" s="162"/>
      <c r="I63" s="161" t="s">
        <v>131</v>
      </c>
      <c r="J63" s="162"/>
      <c r="K63" s="161" t="s">
        <v>131</v>
      </c>
      <c r="L63" s="162"/>
      <c r="M63" s="161" t="s">
        <v>131</v>
      </c>
      <c r="N63" s="162"/>
      <c r="O63" s="165" t="s">
        <v>131</v>
      </c>
      <c r="P63" s="166"/>
      <c r="Q63" s="167" t="s">
        <v>131</v>
      </c>
      <c r="R63" s="168"/>
    </row>
    <row r="64" spans="2:18" ht="12.75" customHeight="1">
      <c r="B64" s="189"/>
      <c r="C64" s="191" t="s">
        <v>131</v>
      </c>
      <c r="D64" s="192"/>
      <c r="E64" s="177" t="s">
        <v>131</v>
      </c>
      <c r="F64" s="176"/>
      <c r="G64" s="177" t="s">
        <v>131</v>
      </c>
      <c r="H64" s="176"/>
      <c r="I64" s="177" t="s">
        <v>131</v>
      </c>
      <c r="J64" s="176"/>
      <c r="K64" s="177" t="s">
        <v>131</v>
      </c>
      <c r="L64" s="176"/>
      <c r="M64" s="177" t="s">
        <v>131</v>
      </c>
      <c r="N64" s="176"/>
      <c r="O64" s="178" t="s">
        <v>131</v>
      </c>
      <c r="P64" s="179"/>
      <c r="Q64" s="193" t="s">
        <v>131</v>
      </c>
      <c r="R64" s="168"/>
    </row>
    <row r="65" spans="2:18" ht="15" customHeight="1">
      <c r="B65" s="189"/>
      <c r="C65" s="194">
        <v>41777</v>
      </c>
      <c r="D65" s="195"/>
      <c r="E65" s="184">
        <v>41778</v>
      </c>
      <c r="F65" s="185"/>
      <c r="G65" s="184">
        <v>41779</v>
      </c>
      <c r="H65" s="185"/>
      <c r="I65" s="184">
        <v>41780</v>
      </c>
      <c r="J65" s="185"/>
      <c r="K65" s="184">
        <v>41781</v>
      </c>
      <c r="L65" s="185"/>
      <c r="M65" s="184">
        <v>41782</v>
      </c>
      <c r="N65" s="185"/>
      <c r="O65" s="186">
        <v>41783</v>
      </c>
      <c r="P65" s="187"/>
      <c r="Q65" s="188" t="s">
        <v>131</v>
      </c>
      <c r="R65" s="168"/>
    </row>
    <row r="66" spans="2:18" ht="12.75" customHeight="1">
      <c r="B66" s="189"/>
      <c r="C66" s="190" t="s">
        <v>131</v>
      </c>
      <c r="D66" s="160"/>
      <c r="E66" s="161" t="s">
        <v>131</v>
      </c>
      <c r="F66" s="162"/>
      <c r="G66" s="161" t="s">
        <v>131</v>
      </c>
      <c r="H66" s="162"/>
      <c r="I66" s="161" t="s">
        <v>131</v>
      </c>
      <c r="J66" s="162"/>
      <c r="K66" s="161" t="s">
        <v>131</v>
      </c>
      <c r="L66" s="162"/>
      <c r="M66" s="161" t="s">
        <v>131</v>
      </c>
      <c r="N66" s="162"/>
      <c r="O66" s="165" t="s">
        <v>131</v>
      </c>
      <c r="P66" s="166"/>
      <c r="Q66" s="167" t="s">
        <v>131</v>
      </c>
      <c r="R66" s="168"/>
    </row>
    <row r="67" spans="2:18" ht="12.75" customHeight="1">
      <c r="B67" s="189"/>
      <c r="C67" s="191" t="s">
        <v>131</v>
      </c>
      <c r="D67" s="192"/>
      <c r="E67" s="177" t="s">
        <v>131</v>
      </c>
      <c r="F67" s="176"/>
      <c r="G67" s="177" t="s">
        <v>131</v>
      </c>
      <c r="H67" s="176"/>
      <c r="I67" s="177" t="s">
        <v>131</v>
      </c>
      <c r="J67" s="176"/>
      <c r="K67" s="177" t="s">
        <v>131</v>
      </c>
      <c r="L67" s="176"/>
      <c r="M67" s="177" t="s">
        <v>131</v>
      </c>
      <c r="N67" s="176"/>
      <c r="O67" s="178" t="s">
        <v>131</v>
      </c>
      <c r="P67" s="179"/>
      <c r="Q67" s="193" t="s">
        <v>131</v>
      </c>
      <c r="R67" s="168"/>
    </row>
    <row r="68" spans="2:18" ht="15" customHeight="1">
      <c r="B68" s="189"/>
      <c r="C68" s="194">
        <v>41784</v>
      </c>
      <c r="D68" s="195"/>
      <c r="E68" s="184">
        <v>41785</v>
      </c>
      <c r="F68" s="185"/>
      <c r="G68" s="184">
        <v>41786</v>
      </c>
      <c r="H68" s="185"/>
      <c r="I68" s="184">
        <v>41787</v>
      </c>
      <c r="J68" s="185"/>
      <c r="K68" s="184">
        <v>41788</v>
      </c>
      <c r="L68" s="185"/>
      <c r="M68" s="184">
        <v>41789</v>
      </c>
      <c r="N68" s="185"/>
      <c r="O68" s="186">
        <v>41790</v>
      </c>
      <c r="P68" s="187"/>
      <c r="Q68" s="188" t="s">
        <v>131</v>
      </c>
      <c r="R68" s="168"/>
    </row>
    <row r="69" spans="2:18" ht="12.75" customHeight="1">
      <c r="B69" s="189"/>
      <c r="C69" s="190" t="s">
        <v>131</v>
      </c>
      <c r="D69" s="160"/>
      <c r="E69" s="161" t="s">
        <v>131</v>
      </c>
      <c r="F69" s="162"/>
      <c r="G69" s="161" t="s">
        <v>131</v>
      </c>
      <c r="H69" s="162"/>
      <c r="I69" s="161" t="s">
        <v>131</v>
      </c>
      <c r="J69" s="162"/>
      <c r="K69" s="161" t="s">
        <v>131</v>
      </c>
      <c r="L69" s="162"/>
      <c r="M69" s="161" t="s">
        <v>131</v>
      </c>
      <c r="N69" s="162"/>
      <c r="O69" s="165" t="s">
        <v>131</v>
      </c>
      <c r="P69" s="166"/>
      <c r="Q69" s="167" t="s">
        <v>131</v>
      </c>
      <c r="R69" s="168"/>
    </row>
    <row r="70" spans="2:18" ht="13.5" customHeight="1" thickBot="1">
      <c r="B70" s="189"/>
      <c r="C70" s="203" t="s">
        <v>131</v>
      </c>
      <c r="D70" s="204"/>
      <c r="E70" s="205" t="s">
        <v>131</v>
      </c>
      <c r="F70" s="206"/>
      <c r="G70" s="205" t="s">
        <v>131</v>
      </c>
      <c r="H70" s="206"/>
      <c r="I70" s="205" t="s">
        <v>131</v>
      </c>
      <c r="J70" s="206"/>
      <c r="K70" s="205" t="s">
        <v>131</v>
      </c>
      <c r="L70" s="206"/>
      <c r="M70" s="205" t="s">
        <v>131</v>
      </c>
      <c r="N70" s="206"/>
      <c r="O70" s="213" t="s">
        <v>131</v>
      </c>
      <c r="P70" s="214"/>
      <c r="Q70" s="193" t="s">
        <v>131</v>
      </c>
      <c r="R70" s="168"/>
    </row>
    <row r="71" spans="2:18" ht="15" customHeight="1">
      <c r="B71" s="208">
        <v>41791</v>
      </c>
      <c r="C71" s="181">
        <v>41791</v>
      </c>
      <c r="D71" s="182"/>
      <c r="E71" s="153">
        <v>41792</v>
      </c>
      <c r="F71" s="152"/>
      <c r="G71" s="153">
        <v>41793</v>
      </c>
      <c r="H71" s="152"/>
      <c r="I71" s="153">
        <v>41794</v>
      </c>
      <c r="J71" s="152"/>
      <c r="K71" s="153">
        <v>41795</v>
      </c>
      <c r="L71" s="152"/>
      <c r="M71" s="153">
        <v>41796</v>
      </c>
      <c r="N71" s="152"/>
      <c r="O71" s="215">
        <v>41797</v>
      </c>
      <c r="P71" s="216"/>
      <c r="Q71" s="188" t="s">
        <v>131</v>
      </c>
      <c r="R71" s="157"/>
    </row>
    <row r="72" spans="2:18" ht="12.75" customHeight="1">
      <c r="B72" s="189"/>
      <c r="C72" s="190" t="s">
        <v>131</v>
      </c>
      <c r="D72" s="160"/>
      <c r="E72" s="161" t="s">
        <v>131</v>
      </c>
      <c r="F72" s="162"/>
      <c r="G72" s="161" t="s">
        <v>131</v>
      </c>
      <c r="H72" s="162"/>
      <c r="I72" s="161" t="s">
        <v>131</v>
      </c>
      <c r="J72" s="162"/>
      <c r="K72" s="161" t="s">
        <v>131</v>
      </c>
      <c r="L72" s="162"/>
      <c r="M72" s="161" t="s">
        <v>131</v>
      </c>
      <c r="N72" s="162"/>
      <c r="O72" s="165" t="s">
        <v>131</v>
      </c>
      <c r="P72" s="166"/>
      <c r="Q72" s="167" t="s">
        <v>131</v>
      </c>
      <c r="R72" s="168"/>
    </row>
    <row r="73" spans="2:18" ht="12.75" customHeight="1">
      <c r="B73" s="189"/>
      <c r="C73" s="191" t="s">
        <v>131</v>
      </c>
      <c r="D73" s="192"/>
      <c r="E73" s="177" t="s">
        <v>131</v>
      </c>
      <c r="F73" s="176"/>
      <c r="G73" s="177" t="s">
        <v>131</v>
      </c>
      <c r="H73" s="176"/>
      <c r="I73" s="177" t="s">
        <v>131</v>
      </c>
      <c r="J73" s="176"/>
      <c r="K73" s="177" t="s">
        <v>131</v>
      </c>
      <c r="L73" s="176"/>
      <c r="M73" s="177" t="s">
        <v>131</v>
      </c>
      <c r="N73" s="176"/>
      <c r="O73" s="178" t="s">
        <v>131</v>
      </c>
      <c r="P73" s="179"/>
      <c r="Q73" s="193" t="s">
        <v>131</v>
      </c>
      <c r="R73" s="168"/>
    </row>
    <row r="74" spans="2:18" ht="15" customHeight="1">
      <c r="B74" s="189"/>
      <c r="C74" s="194">
        <v>41798</v>
      </c>
      <c r="D74" s="195"/>
      <c r="E74" s="184">
        <v>41799</v>
      </c>
      <c r="F74" s="185"/>
      <c r="G74" s="184">
        <v>41800</v>
      </c>
      <c r="H74" s="185"/>
      <c r="I74" s="184">
        <v>41801</v>
      </c>
      <c r="J74" s="185"/>
      <c r="K74" s="184">
        <v>41802</v>
      </c>
      <c r="L74" s="185"/>
      <c r="M74" s="184">
        <v>41803</v>
      </c>
      <c r="N74" s="185"/>
      <c r="O74" s="186">
        <v>41804</v>
      </c>
      <c r="P74" s="187"/>
      <c r="Q74" s="188" t="s">
        <v>131</v>
      </c>
      <c r="R74" s="168"/>
    </row>
    <row r="75" spans="2:18" ht="12.75" customHeight="1">
      <c r="B75" s="189"/>
      <c r="C75" s="190" t="s">
        <v>131</v>
      </c>
      <c r="D75" s="160"/>
      <c r="E75" s="161" t="s">
        <v>131</v>
      </c>
      <c r="F75" s="162"/>
      <c r="G75" s="161" t="s">
        <v>131</v>
      </c>
      <c r="H75" s="162"/>
      <c r="I75" s="161" t="s">
        <v>131</v>
      </c>
      <c r="J75" s="162"/>
      <c r="K75" s="161" t="s">
        <v>131</v>
      </c>
      <c r="L75" s="162"/>
      <c r="M75" s="161" t="s">
        <v>131</v>
      </c>
      <c r="N75" s="162"/>
      <c r="O75" s="165" t="s">
        <v>131</v>
      </c>
      <c r="P75" s="166"/>
      <c r="Q75" s="167" t="s">
        <v>131</v>
      </c>
      <c r="R75" s="168"/>
    </row>
    <row r="76" spans="2:18" ht="12.75" customHeight="1">
      <c r="B76" s="189"/>
      <c r="C76" s="191" t="s">
        <v>131</v>
      </c>
      <c r="D76" s="192"/>
      <c r="E76" s="177" t="s">
        <v>131</v>
      </c>
      <c r="F76" s="176"/>
      <c r="G76" s="177" t="s">
        <v>131</v>
      </c>
      <c r="H76" s="176"/>
      <c r="I76" s="177" t="s">
        <v>131</v>
      </c>
      <c r="J76" s="176"/>
      <c r="K76" s="177" t="s">
        <v>131</v>
      </c>
      <c r="L76" s="176"/>
      <c r="M76" s="177" t="s">
        <v>131</v>
      </c>
      <c r="N76" s="176"/>
      <c r="O76" s="178" t="s">
        <v>131</v>
      </c>
      <c r="P76" s="179"/>
      <c r="Q76" s="193" t="s">
        <v>131</v>
      </c>
      <c r="R76" s="168"/>
    </row>
    <row r="77" spans="2:18" ht="15" customHeight="1">
      <c r="B77" s="189"/>
      <c r="C77" s="194">
        <v>41805</v>
      </c>
      <c r="D77" s="195"/>
      <c r="E77" s="184">
        <v>41806</v>
      </c>
      <c r="F77" s="185"/>
      <c r="G77" s="184">
        <v>41807</v>
      </c>
      <c r="H77" s="185"/>
      <c r="I77" s="184">
        <v>41808</v>
      </c>
      <c r="J77" s="185"/>
      <c r="K77" s="184">
        <v>41809</v>
      </c>
      <c r="L77" s="185"/>
      <c r="M77" s="184">
        <v>41810</v>
      </c>
      <c r="N77" s="185"/>
      <c r="O77" s="186">
        <v>41811</v>
      </c>
      <c r="P77" s="187"/>
      <c r="Q77" s="188" t="s">
        <v>131</v>
      </c>
      <c r="R77" s="168"/>
    </row>
    <row r="78" spans="2:18" ht="12.75" customHeight="1">
      <c r="B78" s="189"/>
      <c r="C78" s="190" t="s">
        <v>131</v>
      </c>
      <c r="D78" s="160"/>
      <c r="E78" s="161" t="s">
        <v>131</v>
      </c>
      <c r="F78" s="162"/>
      <c r="G78" s="161" t="s">
        <v>131</v>
      </c>
      <c r="H78" s="162"/>
      <c r="I78" s="161" t="s">
        <v>131</v>
      </c>
      <c r="J78" s="162"/>
      <c r="K78" s="161" t="s">
        <v>131</v>
      </c>
      <c r="L78" s="162"/>
      <c r="M78" s="161" t="s">
        <v>131</v>
      </c>
      <c r="N78" s="162"/>
      <c r="O78" s="165" t="s">
        <v>131</v>
      </c>
      <c r="P78" s="166"/>
      <c r="Q78" s="167" t="s">
        <v>131</v>
      </c>
      <c r="R78" s="168"/>
    </row>
    <row r="79" spans="2:18" ht="12.75" customHeight="1">
      <c r="B79" s="189"/>
      <c r="C79" s="191" t="s">
        <v>131</v>
      </c>
      <c r="D79" s="192"/>
      <c r="E79" s="177" t="s">
        <v>131</v>
      </c>
      <c r="F79" s="176"/>
      <c r="G79" s="177" t="s">
        <v>131</v>
      </c>
      <c r="H79" s="176"/>
      <c r="I79" s="177" t="s">
        <v>131</v>
      </c>
      <c r="J79" s="176"/>
      <c r="K79" s="177" t="s">
        <v>131</v>
      </c>
      <c r="L79" s="176"/>
      <c r="M79" s="177" t="s">
        <v>131</v>
      </c>
      <c r="N79" s="176"/>
      <c r="O79" s="178" t="s">
        <v>131</v>
      </c>
      <c r="P79" s="179"/>
      <c r="Q79" s="193" t="s">
        <v>131</v>
      </c>
      <c r="R79" s="168"/>
    </row>
    <row r="80" spans="2:18" ht="15" customHeight="1">
      <c r="B80" s="189"/>
      <c r="C80" s="194">
        <v>41812</v>
      </c>
      <c r="D80" s="195"/>
      <c r="E80" s="184">
        <v>41813</v>
      </c>
      <c r="F80" s="185"/>
      <c r="G80" s="184">
        <v>41814</v>
      </c>
      <c r="H80" s="185"/>
      <c r="I80" s="184">
        <v>41815</v>
      </c>
      <c r="J80" s="185"/>
      <c r="K80" s="184">
        <v>41816</v>
      </c>
      <c r="L80" s="185"/>
      <c r="M80" s="184">
        <v>41817</v>
      </c>
      <c r="N80" s="185"/>
      <c r="O80" s="186">
        <v>41818</v>
      </c>
      <c r="P80" s="187"/>
      <c r="Q80" s="188" t="s">
        <v>131</v>
      </c>
      <c r="R80" s="168"/>
    </row>
    <row r="81" spans="2:18" ht="12.75" customHeight="1">
      <c r="B81" s="189"/>
      <c r="C81" s="190" t="s">
        <v>131</v>
      </c>
      <c r="D81" s="160"/>
      <c r="E81" s="161" t="s">
        <v>131</v>
      </c>
      <c r="F81" s="162"/>
      <c r="G81" s="161" t="s">
        <v>131</v>
      </c>
      <c r="H81" s="162"/>
      <c r="I81" s="161" t="s">
        <v>131</v>
      </c>
      <c r="J81" s="162"/>
      <c r="K81" s="161" t="s">
        <v>131</v>
      </c>
      <c r="L81" s="162"/>
      <c r="M81" s="161" t="s">
        <v>131</v>
      </c>
      <c r="N81" s="162"/>
      <c r="O81" s="165" t="s">
        <v>131</v>
      </c>
      <c r="P81" s="166"/>
      <c r="Q81" s="167" t="s">
        <v>131</v>
      </c>
      <c r="R81" s="168"/>
    </row>
    <row r="82" spans="2:18" ht="13.5" customHeight="1" thickBot="1">
      <c r="B82" s="189"/>
      <c r="C82" s="191" t="s">
        <v>131</v>
      </c>
      <c r="D82" s="192"/>
      <c r="E82" s="177" t="s">
        <v>131</v>
      </c>
      <c r="F82" s="162"/>
      <c r="G82" s="161" t="s">
        <v>131</v>
      </c>
      <c r="H82" s="162"/>
      <c r="I82" s="161" t="s">
        <v>131</v>
      </c>
      <c r="J82" s="162"/>
      <c r="K82" s="161" t="s">
        <v>131</v>
      </c>
      <c r="L82" s="162"/>
      <c r="M82" s="161" t="s">
        <v>131</v>
      </c>
      <c r="N82" s="162"/>
      <c r="O82" s="165" t="s">
        <v>131</v>
      </c>
      <c r="P82" s="166"/>
      <c r="Q82" s="193" t="s">
        <v>131</v>
      </c>
      <c r="R82" s="168"/>
    </row>
    <row r="83" spans="2:18" ht="15" customHeight="1">
      <c r="B83" s="189"/>
      <c r="C83" s="194">
        <v>41819</v>
      </c>
      <c r="D83" s="195"/>
      <c r="E83" s="184">
        <v>41820</v>
      </c>
      <c r="F83" s="185"/>
      <c r="G83" s="209">
        <v>41821</v>
      </c>
      <c r="H83" s="210"/>
      <c r="I83" s="211">
        <v>41822</v>
      </c>
      <c r="J83" s="210"/>
      <c r="K83" s="211">
        <v>41823</v>
      </c>
      <c r="L83" s="210"/>
      <c r="M83" s="211">
        <v>41824</v>
      </c>
      <c r="N83" s="210"/>
      <c r="O83" s="212">
        <v>41825</v>
      </c>
      <c r="P83" s="200"/>
      <c r="Q83" s="188" t="s">
        <v>131</v>
      </c>
      <c r="R83" s="157"/>
    </row>
    <row r="84" spans="2:18" ht="12.75" customHeight="1">
      <c r="B84" s="189"/>
      <c r="C84" s="190" t="s">
        <v>131</v>
      </c>
      <c r="D84" s="160"/>
      <c r="E84" s="161" t="s">
        <v>131</v>
      </c>
      <c r="F84" s="164"/>
      <c r="G84" s="217" t="s">
        <v>131</v>
      </c>
      <c r="H84" s="162"/>
      <c r="I84" s="161" t="s">
        <v>131</v>
      </c>
      <c r="J84" s="162"/>
      <c r="K84" s="161" t="s">
        <v>131</v>
      </c>
      <c r="L84" s="162"/>
      <c r="M84" s="161" t="s">
        <v>131</v>
      </c>
      <c r="N84" s="162"/>
      <c r="O84" s="165" t="s">
        <v>131</v>
      </c>
      <c r="P84" s="166"/>
      <c r="Q84" s="167" t="s">
        <v>131</v>
      </c>
      <c r="R84" s="168"/>
    </row>
    <row r="85" spans="2:18" ht="13.5" customHeight="1" thickBot="1">
      <c r="B85" s="189"/>
      <c r="C85" s="203" t="s">
        <v>131</v>
      </c>
      <c r="D85" s="204"/>
      <c r="E85" s="205" t="s">
        <v>131</v>
      </c>
      <c r="F85" s="207"/>
      <c r="G85" s="218" t="s">
        <v>131</v>
      </c>
      <c r="H85" s="176"/>
      <c r="I85" s="177" t="s">
        <v>131</v>
      </c>
      <c r="J85" s="176"/>
      <c r="K85" s="177" t="s">
        <v>131</v>
      </c>
      <c r="L85" s="176"/>
      <c r="M85" s="177" t="s">
        <v>131</v>
      </c>
      <c r="N85" s="176"/>
      <c r="O85" s="178" t="s">
        <v>131</v>
      </c>
      <c r="P85" s="179"/>
      <c r="Q85" s="193" t="s">
        <v>131</v>
      </c>
      <c r="R85" s="168"/>
    </row>
    <row r="86" spans="2:18" ht="15" customHeight="1">
      <c r="B86" s="208">
        <v>41821</v>
      </c>
      <c r="C86" s="181">
        <v>41826</v>
      </c>
      <c r="D86" s="182"/>
      <c r="E86" s="153">
        <v>41827</v>
      </c>
      <c r="F86" s="183"/>
      <c r="G86" s="184">
        <v>41828</v>
      </c>
      <c r="H86" s="185"/>
      <c r="I86" s="184">
        <v>41829</v>
      </c>
      <c r="J86" s="185"/>
      <c r="K86" s="184">
        <v>41830</v>
      </c>
      <c r="L86" s="185"/>
      <c r="M86" s="184">
        <v>41831</v>
      </c>
      <c r="N86" s="185"/>
      <c r="O86" s="186">
        <v>41832</v>
      </c>
      <c r="P86" s="187"/>
      <c r="Q86" s="188" t="s">
        <v>131</v>
      </c>
      <c r="R86" s="168"/>
    </row>
    <row r="87" spans="2:18" ht="12.75" customHeight="1">
      <c r="B87" s="189"/>
      <c r="C87" s="190" t="s">
        <v>131</v>
      </c>
      <c r="D87" s="160"/>
      <c r="E87" s="161" t="s">
        <v>131</v>
      </c>
      <c r="F87" s="162"/>
      <c r="G87" s="161" t="s">
        <v>131</v>
      </c>
      <c r="H87" s="162"/>
      <c r="I87" s="161" t="s">
        <v>131</v>
      </c>
      <c r="J87" s="162"/>
      <c r="K87" s="161" t="s">
        <v>131</v>
      </c>
      <c r="L87" s="162"/>
      <c r="M87" s="161" t="s">
        <v>131</v>
      </c>
      <c r="N87" s="162"/>
      <c r="O87" s="165" t="s">
        <v>131</v>
      </c>
      <c r="P87" s="166"/>
      <c r="Q87" s="167" t="s">
        <v>131</v>
      </c>
      <c r="R87" s="168"/>
    </row>
    <row r="88" spans="2:18" ht="12.75" customHeight="1">
      <c r="B88" s="189"/>
      <c r="C88" s="191" t="s">
        <v>131</v>
      </c>
      <c r="D88" s="192"/>
      <c r="E88" s="177" t="s">
        <v>131</v>
      </c>
      <c r="F88" s="176"/>
      <c r="G88" s="177" t="s">
        <v>131</v>
      </c>
      <c r="H88" s="176"/>
      <c r="I88" s="177" t="s">
        <v>131</v>
      </c>
      <c r="J88" s="176"/>
      <c r="K88" s="177" t="s">
        <v>131</v>
      </c>
      <c r="L88" s="176"/>
      <c r="M88" s="177" t="s">
        <v>131</v>
      </c>
      <c r="N88" s="176"/>
      <c r="O88" s="178" t="s">
        <v>131</v>
      </c>
      <c r="P88" s="179"/>
      <c r="Q88" s="193" t="s">
        <v>131</v>
      </c>
      <c r="R88" s="168"/>
    </row>
    <row r="89" spans="2:18" ht="15" customHeight="1">
      <c r="B89" s="189"/>
      <c r="C89" s="194">
        <v>41833</v>
      </c>
      <c r="D89" s="195"/>
      <c r="E89" s="184">
        <v>41834</v>
      </c>
      <c r="F89" s="185"/>
      <c r="G89" s="184">
        <v>41835</v>
      </c>
      <c r="H89" s="185"/>
      <c r="I89" s="184">
        <v>41836</v>
      </c>
      <c r="J89" s="185"/>
      <c r="K89" s="184">
        <v>41837</v>
      </c>
      <c r="L89" s="185"/>
      <c r="M89" s="184">
        <v>41838</v>
      </c>
      <c r="N89" s="185"/>
      <c r="O89" s="186">
        <v>41839</v>
      </c>
      <c r="P89" s="187"/>
      <c r="Q89" s="188" t="s">
        <v>131</v>
      </c>
      <c r="R89" s="168"/>
    </row>
    <row r="90" spans="2:18" ht="12.75" customHeight="1">
      <c r="B90" s="189"/>
      <c r="C90" s="190" t="s">
        <v>131</v>
      </c>
      <c r="D90" s="160"/>
      <c r="E90" s="161" t="s">
        <v>131</v>
      </c>
      <c r="F90" s="162"/>
      <c r="G90" s="161" t="s">
        <v>131</v>
      </c>
      <c r="H90" s="162"/>
      <c r="I90" s="161" t="s">
        <v>131</v>
      </c>
      <c r="J90" s="162"/>
      <c r="K90" s="161" t="s">
        <v>131</v>
      </c>
      <c r="L90" s="162"/>
      <c r="M90" s="161" t="s">
        <v>131</v>
      </c>
      <c r="N90" s="162"/>
      <c r="O90" s="165" t="s">
        <v>131</v>
      </c>
      <c r="P90" s="166"/>
      <c r="Q90" s="167" t="s">
        <v>131</v>
      </c>
      <c r="R90" s="168"/>
    </row>
    <row r="91" spans="2:18" ht="12.75" customHeight="1">
      <c r="B91" s="189"/>
      <c r="C91" s="191" t="s">
        <v>131</v>
      </c>
      <c r="D91" s="192"/>
      <c r="E91" s="177" t="s">
        <v>131</v>
      </c>
      <c r="F91" s="176"/>
      <c r="G91" s="177" t="s">
        <v>131</v>
      </c>
      <c r="H91" s="176"/>
      <c r="I91" s="177" t="s">
        <v>131</v>
      </c>
      <c r="J91" s="176"/>
      <c r="K91" s="177" t="s">
        <v>131</v>
      </c>
      <c r="L91" s="176"/>
      <c r="M91" s="177" t="s">
        <v>131</v>
      </c>
      <c r="N91" s="176"/>
      <c r="O91" s="178" t="s">
        <v>131</v>
      </c>
      <c r="P91" s="179"/>
      <c r="Q91" s="193" t="s">
        <v>131</v>
      </c>
      <c r="R91" s="168"/>
    </row>
    <row r="92" spans="2:18" ht="15" customHeight="1">
      <c r="B92" s="189"/>
      <c r="C92" s="194">
        <v>41840</v>
      </c>
      <c r="D92" s="195"/>
      <c r="E92" s="184">
        <v>41841</v>
      </c>
      <c r="F92" s="185"/>
      <c r="G92" s="184">
        <v>41842</v>
      </c>
      <c r="H92" s="185"/>
      <c r="I92" s="184">
        <v>41843</v>
      </c>
      <c r="J92" s="185"/>
      <c r="K92" s="184">
        <v>41844</v>
      </c>
      <c r="L92" s="185"/>
      <c r="M92" s="184">
        <v>41845</v>
      </c>
      <c r="N92" s="185"/>
      <c r="O92" s="186">
        <v>41846</v>
      </c>
      <c r="P92" s="187"/>
      <c r="Q92" s="188" t="s">
        <v>131</v>
      </c>
      <c r="R92" s="168"/>
    </row>
    <row r="93" spans="2:18" ht="12.75" customHeight="1">
      <c r="B93" s="189"/>
      <c r="C93" s="190" t="s">
        <v>131</v>
      </c>
      <c r="D93" s="160"/>
      <c r="E93" s="161" t="s">
        <v>131</v>
      </c>
      <c r="F93" s="162"/>
      <c r="G93" s="161" t="s">
        <v>131</v>
      </c>
      <c r="H93" s="162"/>
      <c r="I93" s="161" t="s">
        <v>131</v>
      </c>
      <c r="J93" s="162"/>
      <c r="K93" s="161" t="s">
        <v>131</v>
      </c>
      <c r="L93" s="162"/>
      <c r="M93" s="161" t="s">
        <v>131</v>
      </c>
      <c r="N93" s="162"/>
      <c r="O93" s="165" t="s">
        <v>131</v>
      </c>
      <c r="P93" s="166"/>
      <c r="Q93" s="167" t="s">
        <v>131</v>
      </c>
      <c r="R93" s="168"/>
    </row>
    <row r="94" spans="2:18" ht="13.5" customHeight="1" thickBot="1">
      <c r="B94" s="189"/>
      <c r="C94" s="191" t="s">
        <v>131</v>
      </c>
      <c r="D94" s="192"/>
      <c r="E94" s="177" t="s">
        <v>131</v>
      </c>
      <c r="F94" s="176"/>
      <c r="G94" s="177" t="s">
        <v>131</v>
      </c>
      <c r="H94" s="176"/>
      <c r="I94" s="177" t="s">
        <v>131</v>
      </c>
      <c r="J94" s="176"/>
      <c r="K94" s="177" t="s">
        <v>131</v>
      </c>
      <c r="L94" s="162"/>
      <c r="M94" s="161" t="s">
        <v>131</v>
      </c>
      <c r="N94" s="162"/>
      <c r="O94" s="165" t="s">
        <v>131</v>
      </c>
      <c r="P94" s="166"/>
      <c r="Q94" s="193" t="s">
        <v>131</v>
      </c>
      <c r="R94" s="168"/>
    </row>
    <row r="95" spans="2:18" ht="15" customHeight="1">
      <c r="B95" s="189"/>
      <c r="C95" s="197">
        <v>41847</v>
      </c>
      <c r="D95" s="195"/>
      <c r="E95" s="184">
        <v>41848</v>
      </c>
      <c r="F95" s="185"/>
      <c r="G95" s="184">
        <v>41849</v>
      </c>
      <c r="H95" s="185"/>
      <c r="I95" s="184">
        <v>41850</v>
      </c>
      <c r="J95" s="185"/>
      <c r="K95" s="184">
        <v>41851</v>
      </c>
      <c r="L95" s="198"/>
      <c r="M95" s="209">
        <v>41852</v>
      </c>
      <c r="N95" s="210"/>
      <c r="O95" s="212">
        <v>41853</v>
      </c>
      <c r="P95" s="200"/>
      <c r="Q95" s="188" t="s">
        <v>131</v>
      </c>
      <c r="R95" s="157"/>
    </row>
    <row r="96" spans="2:18" ht="12.75" customHeight="1">
      <c r="B96" s="189"/>
      <c r="C96" s="201" t="s">
        <v>131</v>
      </c>
      <c r="D96" s="160"/>
      <c r="E96" s="161" t="s">
        <v>131</v>
      </c>
      <c r="F96" s="162"/>
      <c r="G96" s="161" t="s">
        <v>131</v>
      </c>
      <c r="H96" s="162"/>
      <c r="I96" s="161" t="s">
        <v>131</v>
      </c>
      <c r="J96" s="162"/>
      <c r="K96" s="161" t="s">
        <v>131</v>
      </c>
      <c r="L96" s="202"/>
      <c r="M96" s="164" t="s">
        <v>131</v>
      </c>
      <c r="N96" s="162"/>
      <c r="O96" s="165" t="s">
        <v>131</v>
      </c>
      <c r="P96" s="166"/>
      <c r="Q96" s="167" t="s">
        <v>131</v>
      </c>
      <c r="R96" s="168"/>
    </row>
    <row r="97" spans="2:18" ht="13.5" customHeight="1" thickBot="1">
      <c r="B97" s="189"/>
      <c r="C97" s="203" t="s">
        <v>131</v>
      </c>
      <c r="D97" s="204"/>
      <c r="E97" s="205" t="s">
        <v>131</v>
      </c>
      <c r="F97" s="206"/>
      <c r="G97" s="205" t="s">
        <v>131</v>
      </c>
      <c r="H97" s="206"/>
      <c r="I97" s="205" t="s">
        <v>131</v>
      </c>
      <c r="J97" s="206"/>
      <c r="K97" s="205" t="s">
        <v>131</v>
      </c>
      <c r="L97" s="207"/>
      <c r="M97" s="175" t="s">
        <v>131</v>
      </c>
      <c r="N97" s="176"/>
      <c r="O97" s="178" t="s">
        <v>131</v>
      </c>
      <c r="P97" s="179"/>
      <c r="Q97" s="193" t="s">
        <v>131</v>
      </c>
      <c r="R97" s="168"/>
    </row>
    <row r="98" spans="2:18" ht="15" customHeight="1">
      <c r="B98" s="208">
        <v>41852</v>
      </c>
      <c r="C98" s="181">
        <v>41854</v>
      </c>
      <c r="D98" s="182"/>
      <c r="E98" s="153">
        <v>41855</v>
      </c>
      <c r="F98" s="152"/>
      <c r="G98" s="153">
        <v>41856</v>
      </c>
      <c r="H98" s="152"/>
      <c r="I98" s="153">
        <v>41857</v>
      </c>
      <c r="J98" s="152"/>
      <c r="K98" s="153">
        <v>41858</v>
      </c>
      <c r="L98" s="183"/>
      <c r="M98" s="184">
        <v>41859</v>
      </c>
      <c r="N98" s="185"/>
      <c r="O98" s="186">
        <v>41860</v>
      </c>
      <c r="P98" s="187"/>
      <c r="Q98" s="188" t="s">
        <v>131</v>
      </c>
      <c r="R98" s="168"/>
    </row>
    <row r="99" spans="2:18" ht="12.75" customHeight="1">
      <c r="B99" s="189"/>
      <c r="C99" s="190" t="s">
        <v>131</v>
      </c>
      <c r="D99" s="160"/>
      <c r="E99" s="161" t="s">
        <v>131</v>
      </c>
      <c r="F99" s="162"/>
      <c r="G99" s="161" t="s">
        <v>131</v>
      </c>
      <c r="H99" s="162"/>
      <c r="I99" s="161" t="s">
        <v>131</v>
      </c>
      <c r="J99" s="162"/>
      <c r="K99" s="161" t="s">
        <v>131</v>
      </c>
      <c r="L99" s="162"/>
      <c r="M99" s="161" t="s">
        <v>131</v>
      </c>
      <c r="N99" s="162"/>
      <c r="O99" s="165" t="s">
        <v>131</v>
      </c>
      <c r="P99" s="166"/>
      <c r="Q99" s="167" t="s">
        <v>131</v>
      </c>
      <c r="R99" s="168"/>
    </row>
    <row r="100" spans="2:18" ht="12.75" customHeight="1">
      <c r="B100" s="189"/>
      <c r="C100" s="191" t="s">
        <v>131</v>
      </c>
      <c r="D100" s="192"/>
      <c r="E100" s="177" t="s">
        <v>131</v>
      </c>
      <c r="F100" s="176"/>
      <c r="G100" s="177" t="s">
        <v>131</v>
      </c>
      <c r="H100" s="176"/>
      <c r="I100" s="177" t="s">
        <v>131</v>
      </c>
      <c r="J100" s="176"/>
      <c r="K100" s="177" t="s">
        <v>131</v>
      </c>
      <c r="L100" s="176"/>
      <c r="M100" s="177" t="s">
        <v>131</v>
      </c>
      <c r="N100" s="176"/>
      <c r="O100" s="178" t="s">
        <v>131</v>
      </c>
      <c r="P100" s="179"/>
      <c r="Q100" s="193" t="s">
        <v>131</v>
      </c>
      <c r="R100" s="168"/>
    </row>
    <row r="101" spans="2:18" ht="15" customHeight="1">
      <c r="B101" s="189"/>
      <c r="C101" s="194">
        <v>41861</v>
      </c>
      <c r="D101" s="195"/>
      <c r="E101" s="184">
        <v>41862</v>
      </c>
      <c r="F101" s="185"/>
      <c r="G101" s="184">
        <v>41863</v>
      </c>
      <c r="H101" s="185"/>
      <c r="I101" s="184">
        <v>41864</v>
      </c>
      <c r="J101" s="185"/>
      <c r="K101" s="184">
        <v>41865</v>
      </c>
      <c r="L101" s="185"/>
      <c r="M101" s="184">
        <v>41866</v>
      </c>
      <c r="N101" s="185"/>
      <c r="O101" s="186">
        <v>41867</v>
      </c>
      <c r="P101" s="187"/>
      <c r="Q101" s="188" t="s">
        <v>131</v>
      </c>
      <c r="R101" s="168"/>
    </row>
    <row r="102" spans="2:18" ht="12.75" customHeight="1">
      <c r="B102" s="189"/>
      <c r="C102" s="190" t="s">
        <v>131</v>
      </c>
      <c r="D102" s="160"/>
      <c r="E102" s="161" t="s">
        <v>131</v>
      </c>
      <c r="F102" s="162"/>
      <c r="G102" s="161" t="s">
        <v>131</v>
      </c>
      <c r="H102" s="162"/>
      <c r="I102" s="161" t="s">
        <v>131</v>
      </c>
      <c r="J102" s="162"/>
      <c r="K102" s="161" t="s">
        <v>131</v>
      </c>
      <c r="L102" s="162"/>
      <c r="M102" s="161" t="s">
        <v>131</v>
      </c>
      <c r="N102" s="162"/>
      <c r="O102" s="165" t="s">
        <v>131</v>
      </c>
      <c r="P102" s="166"/>
      <c r="Q102" s="167" t="s">
        <v>131</v>
      </c>
      <c r="R102" s="168"/>
    </row>
    <row r="103" spans="2:18" ht="12.75" customHeight="1">
      <c r="B103" s="189"/>
      <c r="C103" s="191" t="s">
        <v>131</v>
      </c>
      <c r="D103" s="192"/>
      <c r="E103" s="177" t="s">
        <v>131</v>
      </c>
      <c r="F103" s="176"/>
      <c r="G103" s="177" t="s">
        <v>131</v>
      </c>
      <c r="H103" s="176"/>
      <c r="I103" s="177" t="s">
        <v>131</v>
      </c>
      <c r="J103" s="176"/>
      <c r="K103" s="177" t="s">
        <v>131</v>
      </c>
      <c r="L103" s="176"/>
      <c r="M103" s="177" t="s">
        <v>131</v>
      </c>
      <c r="N103" s="176"/>
      <c r="O103" s="178" t="s">
        <v>131</v>
      </c>
      <c r="P103" s="179"/>
      <c r="Q103" s="193" t="s">
        <v>131</v>
      </c>
      <c r="R103" s="168"/>
    </row>
    <row r="104" spans="2:18" ht="15" customHeight="1">
      <c r="B104" s="189"/>
      <c r="C104" s="194">
        <v>41868</v>
      </c>
      <c r="D104" s="195"/>
      <c r="E104" s="184">
        <v>41869</v>
      </c>
      <c r="F104" s="185"/>
      <c r="G104" s="184">
        <v>41870</v>
      </c>
      <c r="H104" s="185"/>
      <c r="I104" s="184">
        <v>41871</v>
      </c>
      <c r="J104" s="185"/>
      <c r="K104" s="184">
        <v>41872</v>
      </c>
      <c r="L104" s="185"/>
      <c r="M104" s="184">
        <v>41873</v>
      </c>
      <c r="N104" s="185"/>
      <c r="O104" s="186">
        <v>41874</v>
      </c>
      <c r="P104" s="187"/>
      <c r="Q104" s="188" t="s">
        <v>131</v>
      </c>
      <c r="R104" s="168"/>
    </row>
    <row r="105" spans="2:18" ht="12.75" customHeight="1">
      <c r="B105" s="189"/>
      <c r="C105" s="190" t="s">
        <v>131</v>
      </c>
      <c r="D105" s="160"/>
      <c r="E105" s="161" t="s">
        <v>131</v>
      </c>
      <c r="F105" s="162"/>
      <c r="G105" s="161" t="s">
        <v>131</v>
      </c>
      <c r="H105" s="162"/>
      <c r="I105" s="161" t="s">
        <v>131</v>
      </c>
      <c r="J105" s="162"/>
      <c r="K105" s="161" t="s">
        <v>131</v>
      </c>
      <c r="L105" s="162"/>
      <c r="M105" s="161" t="s">
        <v>131</v>
      </c>
      <c r="N105" s="162"/>
      <c r="O105" s="165" t="s">
        <v>131</v>
      </c>
      <c r="P105" s="166"/>
      <c r="Q105" s="167" t="s">
        <v>131</v>
      </c>
      <c r="R105" s="168"/>
    </row>
    <row r="106" spans="2:18" ht="12.75" customHeight="1">
      <c r="B106" s="189"/>
      <c r="C106" s="191" t="s">
        <v>131</v>
      </c>
      <c r="D106" s="192"/>
      <c r="E106" s="177" t="s">
        <v>131</v>
      </c>
      <c r="F106" s="176"/>
      <c r="G106" s="177" t="s">
        <v>131</v>
      </c>
      <c r="H106" s="176"/>
      <c r="I106" s="177" t="s">
        <v>131</v>
      </c>
      <c r="J106" s="176"/>
      <c r="K106" s="177" t="s">
        <v>131</v>
      </c>
      <c r="L106" s="176"/>
      <c r="M106" s="177" t="s">
        <v>131</v>
      </c>
      <c r="N106" s="176"/>
      <c r="O106" s="178" t="s">
        <v>131</v>
      </c>
      <c r="P106" s="179"/>
      <c r="Q106" s="193" t="s">
        <v>131</v>
      </c>
      <c r="R106" s="168"/>
    </row>
    <row r="107" spans="2:18" ht="15" customHeight="1">
      <c r="B107" s="189"/>
      <c r="C107" s="194">
        <v>41875</v>
      </c>
      <c r="D107" s="195"/>
      <c r="E107" s="184">
        <v>41876</v>
      </c>
      <c r="F107" s="185"/>
      <c r="G107" s="184">
        <v>41877</v>
      </c>
      <c r="H107" s="185"/>
      <c r="I107" s="184">
        <v>41878</v>
      </c>
      <c r="J107" s="185"/>
      <c r="K107" s="184">
        <v>41879</v>
      </c>
      <c r="L107" s="185"/>
      <c r="M107" s="184">
        <v>41880</v>
      </c>
      <c r="N107" s="185"/>
      <c r="O107" s="186">
        <v>41881</v>
      </c>
      <c r="P107" s="187"/>
      <c r="Q107" s="188" t="s">
        <v>131</v>
      </c>
      <c r="R107" s="168"/>
    </row>
    <row r="108" spans="2:18" ht="12.75" customHeight="1">
      <c r="B108" s="189"/>
      <c r="C108" s="190" t="s">
        <v>131</v>
      </c>
      <c r="D108" s="160"/>
      <c r="E108" s="161" t="s">
        <v>131</v>
      </c>
      <c r="F108" s="162"/>
      <c r="G108" s="161" t="s">
        <v>131</v>
      </c>
      <c r="H108" s="162"/>
      <c r="I108" s="161" t="s">
        <v>131</v>
      </c>
      <c r="J108" s="162"/>
      <c r="K108" s="161" t="s">
        <v>131</v>
      </c>
      <c r="L108" s="162"/>
      <c r="M108" s="161" t="s">
        <v>131</v>
      </c>
      <c r="N108" s="162"/>
      <c r="O108" s="165" t="s">
        <v>131</v>
      </c>
      <c r="P108" s="166"/>
      <c r="Q108" s="167" t="s">
        <v>131</v>
      </c>
      <c r="R108" s="168"/>
    </row>
    <row r="109" spans="2:18" ht="13.5" customHeight="1" thickBot="1">
      <c r="B109" s="189"/>
      <c r="C109" s="191" t="s">
        <v>131</v>
      </c>
      <c r="D109" s="160"/>
      <c r="E109" s="161" t="s">
        <v>131</v>
      </c>
      <c r="F109" s="162"/>
      <c r="G109" s="161" t="s">
        <v>131</v>
      </c>
      <c r="H109" s="162"/>
      <c r="I109" s="161" t="s">
        <v>131</v>
      </c>
      <c r="J109" s="162"/>
      <c r="K109" s="161" t="s">
        <v>131</v>
      </c>
      <c r="L109" s="162"/>
      <c r="M109" s="161" t="s">
        <v>131</v>
      </c>
      <c r="N109" s="162"/>
      <c r="O109" s="165" t="s">
        <v>131</v>
      </c>
      <c r="P109" s="166"/>
      <c r="Q109" s="193" t="s">
        <v>131</v>
      </c>
      <c r="R109" s="168"/>
    </row>
    <row r="110" spans="2:18" ht="15" customHeight="1">
      <c r="B110" s="189"/>
      <c r="C110" s="194">
        <v>41882</v>
      </c>
      <c r="D110" s="195"/>
      <c r="E110" s="209">
        <v>41883</v>
      </c>
      <c r="F110" s="210"/>
      <c r="G110" s="211">
        <v>41884</v>
      </c>
      <c r="H110" s="210"/>
      <c r="I110" s="211">
        <v>41885</v>
      </c>
      <c r="J110" s="210"/>
      <c r="K110" s="211">
        <v>41886</v>
      </c>
      <c r="L110" s="210"/>
      <c r="M110" s="211">
        <v>41887</v>
      </c>
      <c r="N110" s="210"/>
      <c r="O110" s="212">
        <v>41888</v>
      </c>
      <c r="P110" s="200"/>
      <c r="Q110" s="188" t="s">
        <v>131</v>
      </c>
      <c r="R110" s="157"/>
    </row>
    <row r="111" spans="2:18" ht="12.75" customHeight="1">
      <c r="B111" s="189"/>
      <c r="C111" s="190" t="s">
        <v>131</v>
      </c>
      <c r="D111" s="190"/>
      <c r="E111" s="217" t="s">
        <v>131</v>
      </c>
      <c r="F111" s="162"/>
      <c r="G111" s="161" t="s">
        <v>131</v>
      </c>
      <c r="H111" s="162"/>
      <c r="I111" s="161" t="s">
        <v>131</v>
      </c>
      <c r="J111" s="162"/>
      <c r="K111" s="161" t="s">
        <v>131</v>
      </c>
      <c r="L111" s="162"/>
      <c r="M111" s="161" t="s">
        <v>131</v>
      </c>
      <c r="N111" s="162"/>
      <c r="O111" s="165" t="s">
        <v>131</v>
      </c>
      <c r="P111" s="166"/>
      <c r="Q111" s="167" t="s">
        <v>131</v>
      </c>
      <c r="R111" s="168"/>
    </row>
    <row r="112" spans="2:18" ht="13.5" customHeight="1" thickBot="1">
      <c r="B112" s="189"/>
      <c r="C112" s="203" t="s">
        <v>131</v>
      </c>
      <c r="D112" s="219"/>
      <c r="E112" s="218" t="s">
        <v>131</v>
      </c>
      <c r="F112" s="176"/>
      <c r="G112" s="177" t="s">
        <v>131</v>
      </c>
      <c r="H112" s="176"/>
      <c r="I112" s="177" t="s">
        <v>131</v>
      </c>
      <c r="J112" s="176"/>
      <c r="K112" s="177" t="s">
        <v>131</v>
      </c>
      <c r="L112" s="176"/>
      <c r="M112" s="177" t="s">
        <v>131</v>
      </c>
      <c r="N112" s="176"/>
      <c r="O112" s="178" t="s">
        <v>131</v>
      </c>
      <c r="P112" s="179"/>
      <c r="Q112" s="193" t="s">
        <v>131</v>
      </c>
      <c r="R112" s="168"/>
    </row>
    <row r="113" spans="2:18" ht="15" customHeight="1">
      <c r="B113" s="208">
        <v>41883</v>
      </c>
      <c r="C113" s="181">
        <v>41889</v>
      </c>
      <c r="D113" s="220"/>
      <c r="E113" s="184">
        <v>41890</v>
      </c>
      <c r="F113" s="185"/>
      <c r="G113" s="184">
        <v>41891</v>
      </c>
      <c r="H113" s="185"/>
      <c r="I113" s="184">
        <v>41892</v>
      </c>
      <c r="J113" s="185"/>
      <c r="K113" s="184">
        <v>41893</v>
      </c>
      <c r="L113" s="185"/>
      <c r="M113" s="184">
        <v>41894</v>
      </c>
      <c r="N113" s="185"/>
      <c r="O113" s="186">
        <v>41895</v>
      </c>
      <c r="P113" s="187"/>
      <c r="Q113" s="188" t="s">
        <v>131</v>
      </c>
      <c r="R113" s="168"/>
    </row>
    <row r="114" spans="2:18" ht="12.75" customHeight="1">
      <c r="B114" s="189"/>
      <c r="C114" s="190" t="s">
        <v>131</v>
      </c>
      <c r="D114" s="160"/>
      <c r="E114" s="161" t="s">
        <v>131</v>
      </c>
      <c r="F114" s="162"/>
      <c r="G114" s="161" t="s">
        <v>131</v>
      </c>
      <c r="H114" s="162"/>
      <c r="I114" s="161" t="s">
        <v>131</v>
      </c>
      <c r="J114" s="162"/>
      <c r="K114" s="161" t="s">
        <v>131</v>
      </c>
      <c r="L114" s="162"/>
      <c r="M114" s="161" t="s">
        <v>131</v>
      </c>
      <c r="N114" s="162"/>
      <c r="O114" s="165" t="s">
        <v>131</v>
      </c>
      <c r="P114" s="166"/>
      <c r="Q114" s="167" t="s">
        <v>131</v>
      </c>
      <c r="R114" s="168"/>
    </row>
    <row r="115" spans="2:18" ht="12.75" customHeight="1">
      <c r="B115" s="189"/>
      <c r="C115" s="191" t="s">
        <v>131</v>
      </c>
      <c r="D115" s="192"/>
      <c r="E115" s="177" t="s">
        <v>131</v>
      </c>
      <c r="F115" s="176"/>
      <c r="G115" s="177" t="s">
        <v>131</v>
      </c>
      <c r="H115" s="176"/>
      <c r="I115" s="177" t="s">
        <v>131</v>
      </c>
      <c r="J115" s="176"/>
      <c r="K115" s="177" t="s">
        <v>131</v>
      </c>
      <c r="L115" s="176"/>
      <c r="M115" s="177" t="s">
        <v>131</v>
      </c>
      <c r="N115" s="176"/>
      <c r="O115" s="178" t="s">
        <v>131</v>
      </c>
      <c r="P115" s="179"/>
      <c r="Q115" s="193" t="s">
        <v>131</v>
      </c>
      <c r="R115" s="168"/>
    </row>
    <row r="116" spans="2:18" ht="15" customHeight="1">
      <c r="B116" s="189"/>
      <c r="C116" s="194">
        <v>41896</v>
      </c>
      <c r="D116" s="195"/>
      <c r="E116" s="184">
        <v>41897</v>
      </c>
      <c r="F116" s="185"/>
      <c r="G116" s="184">
        <v>41898</v>
      </c>
      <c r="H116" s="185"/>
      <c r="I116" s="184">
        <v>41899</v>
      </c>
      <c r="J116" s="185"/>
      <c r="K116" s="184">
        <v>41900</v>
      </c>
      <c r="L116" s="185"/>
      <c r="M116" s="184">
        <v>41901</v>
      </c>
      <c r="N116" s="185"/>
      <c r="O116" s="186">
        <v>41902</v>
      </c>
      <c r="P116" s="187"/>
      <c r="Q116" s="188" t="s">
        <v>131</v>
      </c>
      <c r="R116" s="168"/>
    </row>
    <row r="117" spans="2:18" ht="12.75" customHeight="1">
      <c r="B117" s="189"/>
      <c r="C117" s="190" t="s">
        <v>131</v>
      </c>
      <c r="D117" s="160"/>
      <c r="E117" s="161" t="s">
        <v>131</v>
      </c>
      <c r="F117" s="162"/>
      <c r="G117" s="161" t="s">
        <v>131</v>
      </c>
      <c r="H117" s="162"/>
      <c r="I117" s="161" t="s">
        <v>131</v>
      </c>
      <c r="J117" s="162"/>
      <c r="K117" s="161" t="s">
        <v>131</v>
      </c>
      <c r="L117" s="162"/>
      <c r="M117" s="161" t="s">
        <v>131</v>
      </c>
      <c r="N117" s="162"/>
      <c r="O117" s="165" t="s">
        <v>131</v>
      </c>
      <c r="P117" s="166"/>
      <c r="Q117" s="167" t="s">
        <v>131</v>
      </c>
      <c r="R117" s="168"/>
    </row>
    <row r="118" spans="2:18" ht="12.75" customHeight="1">
      <c r="B118" s="189"/>
      <c r="C118" s="191" t="s">
        <v>131</v>
      </c>
      <c r="D118" s="192"/>
      <c r="E118" s="177" t="s">
        <v>131</v>
      </c>
      <c r="F118" s="176"/>
      <c r="G118" s="177" t="s">
        <v>131</v>
      </c>
      <c r="H118" s="176"/>
      <c r="I118" s="177" t="s">
        <v>131</v>
      </c>
      <c r="J118" s="176"/>
      <c r="K118" s="177" t="s">
        <v>131</v>
      </c>
      <c r="L118" s="176"/>
      <c r="M118" s="177" t="s">
        <v>131</v>
      </c>
      <c r="N118" s="176"/>
      <c r="O118" s="178" t="s">
        <v>131</v>
      </c>
      <c r="P118" s="179"/>
      <c r="Q118" s="193" t="s">
        <v>131</v>
      </c>
      <c r="R118" s="168"/>
    </row>
    <row r="119" spans="2:18" ht="15" customHeight="1">
      <c r="B119" s="189"/>
      <c r="C119" s="194">
        <v>41903</v>
      </c>
      <c r="D119" s="195"/>
      <c r="E119" s="184">
        <v>41904</v>
      </c>
      <c r="F119" s="185"/>
      <c r="G119" s="184">
        <v>41905</v>
      </c>
      <c r="H119" s="185"/>
      <c r="I119" s="184">
        <v>41906</v>
      </c>
      <c r="J119" s="185"/>
      <c r="K119" s="184">
        <v>41907</v>
      </c>
      <c r="L119" s="185"/>
      <c r="M119" s="184">
        <v>41908</v>
      </c>
      <c r="N119" s="185"/>
      <c r="O119" s="186">
        <v>41909</v>
      </c>
      <c r="P119" s="187"/>
      <c r="Q119" s="188" t="s">
        <v>131</v>
      </c>
      <c r="R119" s="168"/>
    </row>
    <row r="120" spans="2:18" ht="12.75" customHeight="1">
      <c r="B120" s="189"/>
      <c r="C120" s="190" t="s">
        <v>131</v>
      </c>
      <c r="D120" s="160"/>
      <c r="E120" s="161" t="s">
        <v>131</v>
      </c>
      <c r="F120" s="162"/>
      <c r="G120" s="161" t="s">
        <v>131</v>
      </c>
      <c r="H120" s="162"/>
      <c r="I120" s="161" t="s">
        <v>131</v>
      </c>
      <c r="J120" s="162"/>
      <c r="K120" s="161" t="s">
        <v>131</v>
      </c>
      <c r="L120" s="162"/>
      <c r="M120" s="161" t="s">
        <v>131</v>
      </c>
      <c r="N120" s="162"/>
      <c r="O120" s="165" t="s">
        <v>131</v>
      </c>
      <c r="P120" s="166"/>
      <c r="Q120" s="167" t="s">
        <v>131</v>
      </c>
      <c r="R120" s="168"/>
    </row>
    <row r="121" spans="2:18" ht="13.5" customHeight="1" thickBot="1">
      <c r="B121" s="189"/>
      <c r="C121" s="191" t="s">
        <v>131</v>
      </c>
      <c r="D121" s="192"/>
      <c r="E121" s="177" t="s">
        <v>131</v>
      </c>
      <c r="F121" s="176"/>
      <c r="G121" s="177" t="s">
        <v>131</v>
      </c>
      <c r="H121" s="162"/>
      <c r="I121" s="161" t="s">
        <v>131</v>
      </c>
      <c r="J121" s="162"/>
      <c r="K121" s="161" t="s">
        <v>131</v>
      </c>
      <c r="L121" s="162"/>
      <c r="M121" s="161" t="s">
        <v>131</v>
      </c>
      <c r="N121" s="162"/>
      <c r="O121" s="165" t="s">
        <v>131</v>
      </c>
      <c r="P121" s="166"/>
      <c r="Q121" s="193" t="s">
        <v>131</v>
      </c>
      <c r="R121" s="168"/>
    </row>
    <row r="122" spans="2:18" ht="15" customHeight="1">
      <c r="B122" s="189"/>
      <c r="C122" s="197">
        <v>41910</v>
      </c>
      <c r="D122" s="195"/>
      <c r="E122" s="184">
        <v>41911</v>
      </c>
      <c r="F122" s="185"/>
      <c r="G122" s="184">
        <v>41912</v>
      </c>
      <c r="H122" s="198"/>
      <c r="I122" s="209">
        <v>41913</v>
      </c>
      <c r="J122" s="210"/>
      <c r="K122" s="211">
        <v>41914</v>
      </c>
      <c r="L122" s="210"/>
      <c r="M122" s="211">
        <v>41915</v>
      </c>
      <c r="N122" s="210"/>
      <c r="O122" s="212">
        <v>41916</v>
      </c>
      <c r="P122" s="200"/>
      <c r="Q122" s="188" t="s">
        <v>131</v>
      </c>
      <c r="R122" s="157"/>
    </row>
    <row r="123" spans="2:18" ht="12.75" customHeight="1">
      <c r="B123" s="189"/>
      <c r="C123" s="201" t="s">
        <v>131</v>
      </c>
      <c r="D123" s="160"/>
      <c r="E123" s="161" t="s">
        <v>131</v>
      </c>
      <c r="F123" s="162"/>
      <c r="G123" s="161" t="s">
        <v>131</v>
      </c>
      <c r="H123" s="202"/>
      <c r="I123" s="164" t="s">
        <v>131</v>
      </c>
      <c r="J123" s="162"/>
      <c r="K123" s="161" t="s">
        <v>131</v>
      </c>
      <c r="L123" s="162"/>
      <c r="M123" s="161" t="s">
        <v>131</v>
      </c>
      <c r="N123" s="162"/>
      <c r="O123" s="165" t="s">
        <v>131</v>
      </c>
      <c r="P123" s="166"/>
      <c r="Q123" s="167" t="s">
        <v>131</v>
      </c>
      <c r="R123" s="168"/>
    </row>
    <row r="124" spans="2:18" ht="13.5" customHeight="1" thickBot="1">
      <c r="B124" s="189"/>
      <c r="C124" s="203" t="s">
        <v>131</v>
      </c>
      <c r="D124" s="204"/>
      <c r="E124" s="205" t="s">
        <v>131</v>
      </c>
      <c r="F124" s="206"/>
      <c r="G124" s="205" t="s">
        <v>131</v>
      </c>
      <c r="H124" s="207"/>
      <c r="I124" s="175" t="s">
        <v>131</v>
      </c>
      <c r="J124" s="176"/>
      <c r="K124" s="177" t="s">
        <v>131</v>
      </c>
      <c r="L124" s="176"/>
      <c r="M124" s="177" t="s">
        <v>131</v>
      </c>
      <c r="N124" s="176"/>
      <c r="O124" s="178" t="s">
        <v>131</v>
      </c>
      <c r="P124" s="179"/>
      <c r="Q124" s="193" t="s">
        <v>131</v>
      </c>
      <c r="R124" s="168"/>
    </row>
    <row r="125" spans="2:18" ht="15" customHeight="1">
      <c r="B125" s="208">
        <v>41913</v>
      </c>
      <c r="C125" s="181">
        <v>41917</v>
      </c>
      <c r="D125" s="182"/>
      <c r="E125" s="153">
        <v>41918</v>
      </c>
      <c r="F125" s="152"/>
      <c r="G125" s="153">
        <v>41919</v>
      </c>
      <c r="H125" s="183"/>
      <c r="I125" s="184">
        <v>41920</v>
      </c>
      <c r="J125" s="185"/>
      <c r="K125" s="184">
        <v>41921</v>
      </c>
      <c r="L125" s="185"/>
      <c r="M125" s="184">
        <v>41922</v>
      </c>
      <c r="N125" s="185"/>
      <c r="O125" s="186">
        <v>41923</v>
      </c>
      <c r="P125" s="187"/>
      <c r="Q125" s="188" t="s">
        <v>131</v>
      </c>
      <c r="R125" s="168"/>
    </row>
    <row r="126" spans="2:18" ht="12.75" customHeight="1">
      <c r="B126" s="189"/>
      <c r="C126" s="190" t="s">
        <v>131</v>
      </c>
      <c r="D126" s="160"/>
      <c r="E126" s="161" t="s">
        <v>131</v>
      </c>
      <c r="F126" s="162"/>
      <c r="G126" s="161" t="s">
        <v>131</v>
      </c>
      <c r="H126" s="162"/>
      <c r="I126" s="161" t="s">
        <v>131</v>
      </c>
      <c r="J126" s="162"/>
      <c r="K126" s="161" t="s">
        <v>131</v>
      </c>
      <c r="L126" s="162"/>
      <c r="M126" s="161" t="s">
        <v>131</v>
      </c>
      <c r="N126" s="162"/>
      <c r="O126" s="165" t="s">
        <v>131</v>
      </c>
      <c r="P126" s="166"/>
      <c r="Q126" s="167" t="s">
        <v>131</v>
      </c>
      <c r="R126" s="168"/>
    </row>
    <row r="127" spans="2:18" ht="12.75" customHeight="1">
      <c r="B127" s="189"/>
      <c r="C127" s="191" t="s">
        <v>131</v>
      </c>
      <c r="D127" s="192"/>
      <c r="E127" s="177" t="s">
        <v>131</v>
      </c>
      <c r="F127" s="176"/>
      <c r="G127" s="177" t="s">
        <v>131</v>
      </c>
      <c r="H127" s="176"/>
      <c r="I127" s="177" t="s">
        <v>131</v>
      </c>
      <c r="J127" s="176"/>
      <c r="K127" s="177" t="s">
        <v>131</v>
      </c>
      <c r="L127" s="176"/>
      <c r="M127" s="177" t="s">
        <v>131</v>
      </c>
      <c r="N127" s="176"/>
      <c r="O127" s="178" t="s">
        <v>131</v>
      </c>
      <c r="P127" s="179"/>
      <c r="Q127" s="193" t="s">
        <v>131</v>
      </c>
      <c r="R127" s="168"/>
    </row>
    <row r="128" spans="2:18" ht="15" customHeight="1">
      <c r="B128" s="189"/>
      <c r="C128" s="194">
        <v>41924</v>
      </c>
      <c r="D128" s="195"/>
      <c r="E128" s="184">
        <v>41925</v>
      </c>
      <c r="F128" s="185"/>
      <c r="G128" s="184">
        <v>41926</v>
      </c>
      <c r="H128" s="185"/>
      <c r="I128" s="184">
        <v>41927</v>
      </c>
      <c r="J128" s="185"/>
      <c r="K128" s="184">
        <v>41928</v>
      </c>
      <c r="L128" s="185"/>
      <c r="M128" s="184">
        <v>41929</v>
      </c>
      <c r="N128" s="185"/>
      <c r="O128" s="186">
        <v>41930</v>
      </c>
      <c r="P128" s="187"/>
      <c r="Q128" s="188" t="s">
        <v>131</v>
      </c>
      <c r="R128" s="168"/>
    </row>
    <row r="129" spans="2:18" ht="12.75" customHeight="1">
      <c r="B129" s="189"/>
      <c r="C129" s="190" t="s">
        <v>131</v>
      </c>
      <c r="D129" s="160"/>
      <c r="E129" s="161" t="s">
        <v>131</v>
      </c>
      <c r="F129" s="162"/>
      <c r="G129" s="161" t="s">
        <v>131</v>
      </c>
      <c r="H129" s="162"/>
      <c r="I129" s="161" t="s">
        <v>131</v>
      </c>
      <c r="J129" s="162"/>
      <c r="K129" s="161" t="s">
        <v>131</v>
      </c>
      <c r="L129" s="162"/>
      <c r="M129" s="161" t="s">
        <v>131</v>
      </c>
      <c r="N129" s="162"/>
      <c r="O129" s="165" t="s">
        <v>131</v>
      </c>
      <c r="P129" s="166"/>
      <c r="Q129" s="167" t="s">
        <v>131</v>
      </c>
      <c r="R129" s="168"/>
    </row>
    <row r="130" spans="2:18" ht="12.75" customHeight="1">
      <c r="B130" s="189"/>
      <c r="C130" s="191" t="s">
        <v>131</v>
      </c>
      <c r="D130" s="192"/>
      <c r="E130" s="177" t="s">
        <v>131</v>
      </c>
      <c r="F130" s="176"/>
      <c r="G130" s="177" t="s">
        <v>131</v>
      </c>
      <c r="H130" s="176"/>
      <c r="I130" s="177" t="s">
        <v>131</v>
      </c>
      <c r="J130" s="176"/>
      <c r="K130" s="177" t="s">
        <v>131</v>
      </c>
      <c r="L130" s="176"/>
      <c r="M130" s="177" t="s">
        <v>131</v>
      </c>
      <c r="N130" s="176"/>
      <c r="O130" s="178" t="s">
        <v>131</v>
      </c>
      <c r="P130" s="179"/>
      <c r="Q130" s="193" t="s">
        <v>131</v>
      </c>
      <c r="R130" s="168"/>
    </row>
    <row r="131" spans="2:18" ht="15" customHeight="1">
      <c r="B131" s="189"/>
      <c r="C131" s="194">
        <v>41931</v>
      </c>
      <c r="D131" s="195"/>
      <c r="E131" s="184">
        <v>41932</v>
      </c>
      <c r="F131" s="185"/>
      <c r="G131" s="184">
        <v>41933</v>
      </c>
      <c r="H131" s="185"/>
      <c r="I131" s="184">
        <v>41934</v>
      </c>
      <c r="J131" s="185"/>
      <c r="K131" s="184">
        <v>41935</v>
      </c>
      <c r="L131" s="185"/>
      <c r="M131" s="184">
        <v>41936</v>
      </c>
      <c r="N131" s="185"/>
      <c r="O131" s="186">
        <v>41937</v>
      </c>
      <c r="P131" s="187"/>
      <c r="Q131" s="188" t="s">
        <v>131</v>
      </c>
      <c r="R131" s="168"/>
    </row>
    <row r="132" spans="2:18" ht="12.75" customHeight="1">
      <c r="B132" s="189"/>
      <c r="C132" s="190" t="s">
        <v>131</v>
      </c>
      <c r="D132" s="160"/>
      <c r="E132" s="161" t="s">
        <v>131</v>
      </c>
      <c r="F132" s="162"/>
      <c r="G132" s="161" t="s">
        <v>131</v>
      </c>
      <c r="H132" s="162"/>
      <c r="I132" s="161" t="s">
        <v>131</v>
      </c>
      <c r="J132" s="162"/>
      <c r="K132" s="161" t="s">
        <v>131</v>
      </c>
      <c r="L132" s="162"/>
      <c r="M132" s="161" t="s">
        <v>131</v>
      </c>
      <c r="N132" s="162"/>
      <c r="O132" s="165" t="s">
        <v>131</v>
      </c>
      <c r="P132" s="166"/>
      <c r="Q132" s="167" t="s">
        <v>131</v>
      </c>
      <c r="R132" s="168"/>
    </row>
    <row r="133" spans="2:18" ht="13.5" customHeight="1" thickBot="1">
      <c r="B133" s="189"/>
      <c r="C133" s="191" t="s">
        <v>131</v>
      </c>
      <c r="D133" s="192"/>
      <c r="E133" s="177" t="s">
        <v>131</v>
      </c>
      <c r="F133" s="176"/>
      <c r="G133" s="177" t="s">
        <v>131</v>
      </c>
      <c r="H133" s="176"/>
      <c r="I133" s="177" t="s">
        <v>131</v>
      </c>
      <c r="J133" s="176"/>
      <c r="K133" s="177" t="s">
        <v>131</v>
      </c>
      <c r="L133" s="176"/>
      <c r="M133" s="177" t="s">
        <v>131</v>
      </c>
      <c r="N133" s="162"/>
      <c r="O133" s="165" t="s">
        <v>131</v>
      </c>
      <c r="P133" s="166"/>
      <c r="Q133" s="193" t="s">
        <v>131</v>
      </c>
      <c r="R133" s="168"/>
    </row>
    <row r="134" spans="2:18" ht="15" customHeight="1">
      <c r="B134" s="189"/>
      <c r="C134" s="197">
        <v>41938</v>
      </c>
      <c r="D134" s="195"/>
      <c r="E134" s="184">
        <v>41939</v>
      </c>
      <c r="F134" s="185"/>
      <c r="G134" s="184">
        <v>41940</v>
      </c>
      <c r="H134" s="185"/>
      <c r="I134" s="184">
        <v>41941</v>
      </c>
      <c r="J134" s="185"/>
      <c r="K134" s="184">
        <v>41942</v>
      </c>
      <c r="L134" s="185"/>
      <c r="M134" s="184">
        <v>41943</v>
      </c>
      <c r="N134" s="198"/>
      <c r="O134" s="199">
        <v>41944</v>
      </c>
      <c r="P134" s="200"/>
      <c r="Q134" s="188" t="s">
        <v>131</v>
      </c>
      <c r="R134" s="157"/>
    </row>
    <row r="135" spans="2:18" ht="12.75" customHeight="1">
      <c r="B135" s="189"/>
      <c r="C135" s="201" t="s">
        <v>131</v>
      </c>
      <c r="D135" s="160"/>
      <c r="E135" s="161" t="s">
        <v>131</v>
      </c>
      <c r="F135" s="162"/>
      <c r="G135" s="161" t="s">
        <v>131</v>
      </c>
      <c r="H135" s="162"/>
      <c r="I135" s="161" t="s">
        <v>131</v>
      </c>
      <c r="J135" s="162"/>
      <c r="K135" s="161" t="s">
        <v>131</v>
      </c>
      <c r="L135" s="162"/>
      <c r="M135" s="161" t="s">
        <v>131</v>
      </c>
      <c r="N135" s="202"/>
      <c r="O135" s="190" t="s">
        <v>131</v>
      </c>
      <c r="P135" s="166"/>
      <c r="Q135" s="167" t="s">
        <v>131</v>
      </c>
      <c r="R135" s="168"/>
    </row>
    <row r="136" spans="2:18" ht="13.5" customHeight="1" thickBot="1">
      <c r="B136" s="189"/>
      <c r="C136" s="203" t="s">
        <v>131</v>
      </c>
      <c r="D136" s="204"/>
      <c r="E136" s="205" t="s">
        <v>131</v>
      </c>
      <c r="F136" s="206"/>
      <c r="G136" s="205" t="s">
        <v>131</v>
      </c>
      <c r="H136" s="206"/>
      <c r="I136" s="205" t="s">
        <v>131</v>
      </c>
      <c r="J136" s="206"/>
      <c r="K136" s="205" t="s">
        <v>131</v>
      </c>
      <c r="L136" s="206"/>
      <c r="M136" s="205" t="s">
        <v>131</v>
      </c>
      <c r="N136" s="207"/>
      <c r="O136" s="191" t="s">
        <v>131</v>
      </c>
      <c r="P136" s="179"/>
      <c r="Q136" s="193" t="s">
        <v>131</v>
      </c>
      <c r="R136" s="168"/>
    </row>
    <row r="137" spans="2:18" ht="15" customHeight="1">
      <c r="B137" s="208">
        <v>41944</v>
      </c>
      <c r="C137" s="181">
        <v>41945</v>
      </c>
      <c r="D137" s="182"/>
      <c r="E137" s="153">
        <v>41946</v>
      </c>
      <c r="F137" s="152"/>
      <c r="G137" s="153">
        <v>41947</v>
      </c>
      <c r="H137" s="152"/>
      <c r="I137" s="153">
        <v>41948</v>
      </c>
      <c r="J137" s="152"/>
      <c r="K137" s="153">
        <v>41949</v>
      </c>
      <c r="L137" s="152"/>
      <c r="M137" s="153">
        <v>41950</v>
      </c>
      <c r="N137" s="183"/>
      <c r="O137" s="186">
        <v>41951</v>
      </c>
      <c r="P137" s="187"/>
      <c r="Q137" s="188" t="s">
        <v>131</v>
      </c>
      <c r="R137" s="168"/>
    </row>
    <row r="138" spans="2:18" ht="12.75" customHeight="1">
      <c r="B138" s="189"/>
      <c r="C138" s="190" t="s">
        <v>131</v>
      </c>
      <c r="D138" s="160"/>
      <c r="E138" s="161" t="s">
        <v>131</v>
      </c>
      <c r="F138" s="162"/>
      <c r="G138" s="161" t="s">
        <v>131</v>
      </c>
      <c r="H138" s="162"/>
      <c r="I138" s="161" t="s">
        <v>131</v>
      </c>
      <c r="J138" s="162"/>
      <c r="K138" s="161" t="s">
        <v>131</v>
      </c>
      <c r="L138" s="162"/>
      <c r="M138" s="161" t="s">
        <v>131</v>
      </c>
      <c r="N138" s="162"/>
      <c r="O138" s="165" t="s">
        <v>131</v>
      </c>
      <c r="P138" s="166"/>
      <c r="Q138" s="167" t="s">
        <v>131</v>
      </c>
      <c r="R138" s="168"/>
    </row>
    <row r="139" spans="2:18" ht="12.75" customHeight="1">
      <c r="B139" s="189"/>
      <c r="C139" s="191" t="s">
        <v>131</v>
      </c>
      <c r="D139" s="192"/>
      <c r="E139" s="177" t="s">
        <v>131</v>
      </c>
      <c r="F139" s="176"/>
      <c r="G139" s="177" t="s">
        <v>131</v>
      </c>
      <c r="H139" s="176"/>
      <c r="I139" s="177" t="s">
        <v>131</v>
      </c>
      <c r="J139" s="176"/>
      <c r="K139" s="177" t="s">
        <v>131</v>
      </c>
      <c r="L139" s="176"/>
      <c r="M139" s="177" t="s">
        <v>131</v>
      </c>
      <c r="N139" s="176"/>
      <c r="O139" s="178" t="s">
        <v>131</v>
      </c>
      <c r="P139" s="179"/>
      <c r="Q139" s="193" t="s">
        <v>131</v>
      </c>
      <c r="R139" s="168"/>
    </row>
    <row r="140" spans="2:18" ht="15" customHeight="1">
      <c r="B140" s="189"/>
      <c r="C140" s="194">
        <v>41952</v>
      </c>
      <c r="D140" s="195"/>
      <c r="E140" s="184">
        <v>41953</v>
      </c>
      <c r="F140" s="185"/>
      <c r="G140" s="184">
        <v>41954</v>
      </c>
      <c r="H140" s="185"/>
      <c r="I140" s="184">
        <v>41955</v>
      </c>
      <c r="J140" s="185"/>
      <c r="K140" s="184">
        <v>41956</v>
      </c>
      <c r="L140" s="185"/>
      <c r="M140" s="184">
        <v>41957</v>
      </c>
      <c r="N140" s="185"/>
      <c r="O140" s="186">
        <v>41958</v>
      </c>
      <c r="P140" s="187"/>
      <c r="Q140" s="188" t="s">
        <v>131</v>
      </c>
      <c r="R140" s="168"/>
    </row>
    <row r="141" spans="2:18" ht="12.75" customHeight="1">
      <c r="B141" s="189"/>
      <c r="C141" s="190" t="s">
        <v>131</v>
      </c>
      <c r="D141" s="160"/>
      <c r="E141" s="161" t="s">
        <v>131</v>
      </c>
      <c r="F141" s="162"/>
      <c r="G141" s="161" t="s">
        <v>131</v>
      </c>
      <c r="H141" s="162"/>
      <c r="I141" s="161" t="s">
        <v>131</v>
      </c>
      <c r="J141" s="162"/>
      <c r="K141" s="161" t="s">
        <v>131</v>
      </c>
      <c r="L141" s="162"/>
      <c r="M141" s="161" t="s">
        <v>131</v>
      </c>
      <c r="N141" s="162"/>
      <c r="O141" s="165" t="s">
        <v>131</v>
      </c>
      <c r="P141" s="166"/>
      <c r="Q141" s="167" t="s">
        <v>131</v>
      </c>
      <c r="R141" s="168"/>
    </row>
    <row r="142" spans="2:18" ht="12.75" customHeight="1">
      <c r="B142" s="189"/>
      <c r="C142" s="191" t="s">
        <v>131</v>
      </c>
      <c r="D142" s="192"/>
      <c r="E142" s="177" t="s">
        <v>131</v>
      </c>
      <c r="F142" s="176"/>
      <c r="G142" s="177" t="s">
        <v>131</v>
      </c>
      <c r="H142" s="176"/>
      <c r="I142" s="177" t="s">
        <v>131</v>
      </c>
      <c r="J142" s="176"/>
      <c r="K142" s="177" t="s">
        <v>131</v>
      </c>
      <c r="L142" s="176"/>
      <c r="M142" s="177" t="s">
        <v>131</v>
      </c>
      <c r="N142" s="176"/>
      <c r="O142" s="178" t="s">
        <v>131</v>
      </c>
      <c r="P142" s="179"/>
      <c r="Q142" s="193" t="s">
        <v>131</v>
      </c>
      <c r="R142" s="168"/>
    </row>
    <row r="143" spans="2:18" ht="15" customHeight="1">
      <c r="B143" s="189"/>
      <c r="C143" s="194">
        <v>41959</v>
      </c>
      <c r="D143" s="195"/>
      <c r="E143" s="184">
        <v>41960</v>
      </c>
      <c r="F143" s="185"/>
      <c r="G143" s="184">
        <v>41961</v>
      </c>
      <c r="H143" s="185"/>
      <c r="I143" s="184">
        <v>41962</v>
      </c>
      <c r="J143" s="185"/>
      <c r="K143" s="184">
        <v>41963</v>
      </c>
      <c r="L143" s="185"/>
      <c r="M143" s="184">
        <v>41964</v>
      </c>
      <c r="N143" s="185"/>
      <c r="O143" s="186">
        <v>41965</v>
      </c>
      <c r="P143" s="187"/>
      <c r="Q143" s="188" t="s">
        <v>131</v>
      </c>
      <c r="R143" s="168"/>
    </row>
    <row r="144" spans="2:18" ht="12.75" customHeight="1">
      <c r="B144" s="189"/>
      <c r="C144" s="190" t="s">
        <v>131</v>
      </c>
      <c r="D144" s="160"/>
      <c r="E144" s="161" t="s">
        <v>131</v>
      </c>
      <c r="F144" s="162"/>
      <c r="G144" s="161" t="s">
        <v>131</v>
      </c>
      <c r="H144" s="162"/>
      <c r="I144" s="161" t="s">
        <v>131</v>
      </c>
      <c r="J144" s="162"/>
      <c r="K144" s="161" t="s">
        <v>131</v>
      </c>
      <c r="L144" s="162"/>
      <c r="M144" s="161" t="s">
        <v>131</v>
      </c>
      <c r="N144" s="162"/>
      <c r="O144" s="165" t="s">
        <v>131</v>
      </c>
      <c r="P144" s="166"/>
      <c r="Q144" s="167" t="s">
        <v>131</v>
      </c>
      <c r="R144" s="168"/>
    </row>
    <row r="145" spans="2:18" ht="12.75" customHeight="1">
      <c r="B145" s="189"/>
      <c r="C145" s="191" t="s">
        <v>131</v>
      </c>
      <c r="D145" s="192"/>
      <c r="E145" s="177" t="s">
        <v>131</v>
      </c>
      <c r="F145" s="176"/>
      <c r="G145" s="177" t="s">
        <v>131</v>
      </c>
      <c r="H145" s="176"/>
      <c r="I145" s="177" t="s">
        <v>131</v>
      </c>
      <c r="J145" s="176"/>
      <c r="K145" s="177" t="s">
        <v>131</v>
      </c>
      <c r="L145" s="176"/>
      <c r="M145" s="177" t="s">
        <v>131</v>
      </c>
      <c r="N145" s="176"/>
      <c r="O145" s="178" t="s">
        <v>131</v>
      </c>
      <c r="P145" s="179"/>
      <c r="Q145" s="193" t="s">
        <v>131</v>
      </c>
      <c r="R145" s="168"/>
    </row>
    <row r="146" spans="2:18" ht="15" customHeight="1">
      <c r="B146" s="189"/>
      <c r="C146" s="194">
        <v>41966</v>
      </c>
      <c r="D146" s="195"/>
      <c r="E146" s="184">
        <v>41967</v>
      </c>
      <c r="F146" s="185"/>
      <c r="G146" s="184">
        <v>41968</v>
      </c>
      <c r="H146" s="185"/>
      <c r="I146" s="184">
        <v>41969</v>
      </c>
      <c r="J146" s="185"/>
      <c r="K146" s="184">
        <v>41970</v>
      </c>
      <c r="L146" s="185"/>
      <c r="M146" s="184">
        <v>41971</v>
      </c>
      <c r="N146" s="185"/>
      <c r="O146" s="186">
        <v>41972</v>
      </c>
      <c r="P146" s="187"/>
      <c r="Q146" s="188" t="s">
        <v>131</v>
      </c>
      <c r="R146" s="168"/>
    </row>
    <row r="147" spans="2:18" ht="12.75" customHeight="1">
      <c r="B147" s="189"/>
      <c r="C147" s="190" t="s">
        <v>131</v>
      </c>
      <c r="D147" s="160"/>
      <c r="E147" s="161" t="s">
        <v>131</v>
      </c>
      <c r="F147" s="162"/>
      <c r="G147" s="161" t="s">
        <v>131</v>
      </c>
      <c r="H147" s="162"/>
      <c r="I147" s="161" t="s">
        <v>131</v>
      </c>
      <c r="J147" s="162"/>
      <c r="K147" s="161" t="s">
        <v>131</v>
      </c>
      <c r="L147" s="162"/>
      <c r="M147" s="161" t="s">
        <v>131</v>
      </c>
      <c r="N147" s="162"/>
      <c r="O147" s="165" t="s">
        <v>131</v>
      </c>
      <c r="P147" s="166"/>
      <c r="Q147" s="167" t="s">
        <v>131</v>
      </c>
      <c r="R147" s="168"/>
    </row>
    <row r="148" spans="2:18" ht="13.5" customHeight="1" thickBot="1">
      <c r="B148" s="189"/>
      <c r="C148" s="191" t="s">
        <v>131</v>
      </c>
      <c r="D148" s="160"/>
      <c r="E148" s="161" t="s">
        <v>131</v>
      </c>
      <c r="F148" s="162"/>
      <c r="G148" s="161" t="s">
        <v>131</v>
      </c>
      <c r="H148" s="162"/>
      <c r="I148" s="161" t="s">
        <v>131</v>
      </c>
      <c r="J148" s="162"/>
      <c r="K148" s="161" t="s">
        <v>131</v>
      </c>
      <c r="L148" s="162"/>
      <c r="M148" s="161" t="s">
        <v>131</v>
      </c>
      <c r="N148" s="162"/>
      <c r="O148" s="165" t="s">
        <v>131</v>
      </c>
      <c r="P148" s="166"/>
      <c r="Q148" s="193" t="s">
        <v>131</v>
      </c>
      <c r="R148" s="168"/>
    </row>
    <row r="149" spans="2:18" ht="15" customHeight="1">
      <c r="B149" s="189"/>
      <c r="C149" s="197">
        <v>41973</v>
      </c>
      <c r="D149" s="221"/>
      <c r="E149" s="209">
        <v>41974</v>
      </c>
      <c r="F149" s="210"/>
      <c r="G149" s="211">
        <v>41975</v>
      </c>
      <c r="H149" s="210"/>
      <c r="I149" s="211">
        <v>41976</v>
      </c>
      <c r="J149" s="210"/>
      <c r="K149" s="211">
        <v>41977</v>
      </c>
      <c r="L149" s="210"/>
      <c r="M149" s="211">
        <v>41978</v>
      </c>
      <c r="N149" s="210"/>
      <c r="O149" s="212">
        <v>41979</v>
      </c>
      <c r="P149" s="200"/>
      <c r="Q149" s="188" t="s">
        <v>131</v>
      </c>
      <c r="R149" s="157"/>
    </row>
    <row r="150" spans="2:18" ht="12.75" customHeight="1">
      <c r="B150" s="189"/>
      <c r="C150" s="201" t="s">
        <v>131</v>
      </c>
      <c r="D150" s="222"/>
      <c r="E150" s="164" t="s">
        <v>131</v>
      </c>
      <c r="F150" s="162"/>
      <c r="G150" s="161" t="s">
        <v>131</v>
      </c>
      <c r="H150" s="162"/>
      <c r="I150" s="161" t="s">
        <v>131</v>
      </c>
      <c r="J150" s="162"/>
      <c r="K150" s="161" t="s">
        <v>131</v>
      </c>
      <c r="L150" s="162"/>
      <c r="M150" s="161" t="s">
        <v>131</v>
      </c>
      <c r="N150" s="162"/>
      <c r="O150" s="165" t="s">
        <v>131</v>
      </c>
      <c r="P150" s="166"/>
      <c r="Q150" s="167" t="s">
        <v>131</v>
      </c>
      <c r="R150" s="168"/>
    </row>
    <row r="151" spans="2:18" ht="13.5" customHeight="1" thickBot="1">
      <c r="B151" s="189"/>
      <c r="C151" s="203" t="s">
        <v>131</v>
      </c>
      <c r="D151" s="219"/>
      <c r="E151" s="175" t="s">
        <v>131</v>
      </c>
      <c r="F151" s="176"/>
      <c r="G151" s="177" t="s">
        <v>131</v>
      </c>
      <c r="H151" s="176"/>
      <c r="I151" s="177" t="s">
        <v>131</v>
      </c>
      <c r="J151" s="176"/>
      <c r="K151" s="177" t="s">
        <v>131</v>
      </c>
      <c r="L151" s="176"/>
      <c r="M151" s="177" t="s">
        <v>131</v>
      </c>
      <c r="N151" s="176"/>
      <c r="O151" s="178" t="s">
        <v>131</v>
      </c>
      <c r="P151" s="179"/>
      <c r="Q151" s="193" t="s">
        <v>131</v>
      </c>
      <c r="R151" s="168"/>
    </row>
    <row r="152" spans="2:18" ht="15" customHeight="1">
      <c r="B152" s="208">
        <v>41974</v>
      </c>
      <c r="C152" s="181">
        <v>41980</v>
      </c>
      <c r="D152" s="220"/>
      <c r="E152" s="184">
        <v>41981</v>
      </c>
      <c r="F152" s="185"/>
      <c r="G152" s="184">
        <v>41982</v>
      </c>
      <c r="H152" s="185"/>
      <c r="I152" s="184">
        <v>41983</v>
      </c>
      <c r="J152" s="185"/>
      <c r="K152" s="184">
        <v>41984</v>
      </c>
      <c r="L152" s="185"/>
      <c r="M152" s="184">
        <v>41985</v>
      </c>
      <c r="N152" s="185"/>
      <c r="O152" s="186">
        <v>41986</v>
      </c>
      <c r="P152" s="187"/>
      <c r="Q152" s="188" t="s">
        <v>131</v>
      </c>
      <c r="R152" s="168"/>
    </row>
    <row r="153" spans="2:18" ht="12.75" customHeight="1">
      <c r="B153" s="189"/>
      <c r="C153" s="190" t="s">
        <v>131</v>
      </c>
      <c r="D153" s="160"/>
      <c r="E153" s="161" t="s">
        <v>131</v>
      </c>
      <c r="F153" s="162"/>
      <c r="G153" s="161" t="s">
        <v>131</v>
      </c>
      <c r="H153" s="162"/>
      <c r="I153" s="161" t="s">
        <v>131</v>
      </c>
      <c r="J153" s="162"/>
      <c r="K153" s="161" t="s">
        <v>131</v>
      </c>
      <c r="L153" s="162"/>
      <c r="M153" s="161" t="s">
        <v>131</v>
      </c>
      <c r="N153" s="162"/>
      <c r="O153" s="165" t="s">
        <v>131</v>
      </c>
      <c r="P153" s="166"/>
      <c r="Q153" s="167" t="s">
        <v>131</v>
      </c>
      <c r="R153" s="168"/>
    </row>
    <row r="154" spans="2:18" ht="12.75" customHeight="1">
      <c r="B154" s="189"/>
      <c r="C154" s="191" t="s">
        <v>131</v>
      </c>
      <c r="D154" s="192"/>
      <c r="E154" s="177" t="s">
        <v>131</v>
      </c>
      <c r="F154" s="176"/>
      <c r="G154" s="177" t="s">
        <v>131</v>
      </c>
      <c r="H154" s="176"/>
      <c r="I154" s="177" t="s">
        <v>131</v>
      </c>
      <c r="J154" s="176"/>
      <c r="K154" s="177" t="s">
        <v>131</v>
      </c>
      <c r="L154" s="176"/>
      <c r="M154" s="177" t="s">
        <v>131</v>
      </c>
      <c r="N154" s="176"/>
      <c r="O154" s="178" t="s">
        <v>131</v>
      </c>
      <c r="P154" s="179"/>
      <c r="Q154" s="193" t="s">
        <v>131</v>
      </c>
      <c r="R154" s="168"/>
    </row>
    <row r="155" spans="2:18" ht="15" customHeight="1">
      <c r="B155" s="189"/>
      <c r="C155" s="194">
        <v>41987</v>
      </c>
      <c r="D155" s="195"/>
      <c r="E155" s="184">
        <v>41988</v>
      </c>
      <c r="F155" s="185"/>
      <c r="G155" s="184">
        <v>41989</v>
      </c>
      <c r="H155" s="185"/>
      <c r="I155" s="184">
        <v>41990</v>
      </c>
      <c r="J155" s="185"/>
      <c r="K155" s="184">
        <v>41991</v>
      </c>
      <c r="L155" s="185"/>
      <c r="M155" s="184">
        <v>41992</v>
      </c>
      <c r="N155" s="185"/>
      <c r="O155" s="186">
        <v>41993</v>
      </c>
      <c r="P155" s="187"/>
      <c r="Q155" s="188" t="s">
        <v>131</v>
      </c>
      <c r="R155" s="168"/>
    </row>
    <row r="156" spans="2:18" ht="12.75" customHeight="1">
      <c r="B156" s="189"/>
      <c r="C156" s="190" t="s">
        <v>131</v>
      </c>
      <c r="D156" s="160"/>
      <c r="E156" s="161" t="s">
        <v>131</v>
      </c>
      <c r="F156" s="162"/>
      <c r="G156" s="161" t="s">
        <v>131</v>
      </c>
      <c r="H156" s="162"/>
      <c r="I156" s="161" t="s">
        <v>131</v>
      </c>
      <c r="J156" s="162"/>
      <c r="K156" s="161" t="s">
        <v>131</v>
      </c>
      <c r="L156" s="162"/>
      <c r="M156" s="161" t="s">
        <v>131</v>
      </c>
      <c r="N156" s="162"/>
      <c r="O156" s="165" t="s">
        <v>131</v>
      </c>
      <c r="P156" s="166"/>
      <c r="Q156" s="167" t="s">
        <v>131</v>
      </c>
      <c r="R156" s="168"/>
    </row>
    <row r="157" spans="2:18" ht="12.75" customHeight="1">
      <c r="B157" s="189"/>
      <c r="C157" s="191" t="s">
        <v>131</v>
      </c>
      <c r="D157" s="192"/>
      <c r="E157" s="177" t="s">
        <v>131</v>
      </c>
      <c r="F157" s="176"/>
      <c r="G157" s="177" t="s">
        <v>131</v>
      </c>
      <c r="H157" s="176"/>
      <c r="I157" s="177" t="s">
        <v>131</v>
      </c>
      <c r="J157" s="176"/>
      <c r="K157" s="177" t="s">
        <v>131</v>
      </c>
      <c r="L157" s="176"/>
      <c r="M157" s="177" t="s">
        <v>131</v>
      </c>
      <c r="N157" s="176"/>
      <c r="O157" s="178" t="s">
        <v>131</v>
      </c>
      <c r="P157" s="179"/>
      <c r="Q157" s="193" t="s">
        <v>131</v>
      </c>
      <c r="R157" s="168"/>
    </row>
    <row r="158" spans="2:18" ht="15" customHeight="1">
      <c r="B158" s="189"/>
      <c r="C158" s="194">
        <v>41994</v>
      </c>
      <c r="D158" s="195"/>
      <c r="E158" s="184">
        <v>41995</v>
      </c>
      <c r="F158" s="185"/>
      <c r="G158" s="184">
        <v>41996</v>
      </c>
      <c r="H158" s="185"/>
      <c r="I158" s="184">
        <v>41997</v>
      </c>
      <c r="J158" s="185"/>
      <c r="K158" s="184">
        <v>41998</v>
      </c>
      <c r="L158" s="185"/>
      <c r="M158" s="184">
        <v>41999</v>
      </c>
      <c r="N158" s="185"/>
      <c r="O158" s="186">
        <v>42000</v>
      </c>
      <c r="P158" s="187"/>
      <c r="Q158" s="188" t="s">
        <v>131</v>
      </c>
      <c r="R158" s="168"/>
    </row>
    <row r="159" spans="2:18" ht="12.75" customHeight="1">
      <c r="B159" s="189"/>
      <c r="C159" s="190" t="s">
        <v>131</v>
      </c>
      <c r="D159" s="160"/>
      <c r="E159" s="161" t="s">
        <v>131</v>
      </c>
      <c r="F159" s="162"/>
      <c r="G159" s="161" t="s">
        <v>131</v>
      </c>
      <c r="H159" s="162"/>
      <c r="I159" s="161" t="s">
        <v>131</v>
      </c>
      <c r="J159" s="162"/>
      <c r="K159" s="161" t="s">
        <v>131</v>
      </c>
      <c r="L159" s="162"/>
      <c r="M159" s="161" t="s">
        <v>131</v>
      </c>
      <c r="N159" s="162"/>
      <c r="O159" s="165" t="s">
        <v>131</v>
      </c>
      <c r="P159" s="166"/>
      <c r="Q159" s="167" t="s">
        <v>131</v>
      </c>
      <c r="R159" s="168"/>
    </row>
    <row r="160" spans="2:18" ht="13.5" customHeight="1" thickBot="1">
      <c r="B160" s="189"/>
      <c r="C160" s="191" t="s">
        <v>131</v>
      </c>
      <c r="D160" s="192"/>
      <c r="E160" s="177" t="s">
        <v>131</v>
      </c>
      <c r="F160" s="176"/>
      <c r="G160" s="177" t="s">
        <v>131</v>
      </c>
      <c r="H160" s="176"/>
      <c r="I160" s="177" t="s">
        <v>131</v>
      </c>
      <c r="J160" s="162"/>
      <c r="K160" s="161" t="s">
        <v>131</v>
      </c>
      <c r="L160" s="162"/>
      <c r="M160" s="161" t="s">
        <v>131</v>
      </c>
      <c r="N160" s="162"/>
      <c r="O160" s="213" t="s">
        <v>131</v>
      </c>
      <c r="P160" s="214"/>
      <c r="Q160" s="193" t="s">
        <v>131</v>
      </c>
      <c r="R160" s="168"/>
    </row>
    <row r="161" spans="2:18" ht="15" customHeight="1">
      <c r="B161" s="189"/>
      <c r="C161" s="194">
        <v>42001</v>
      </c>
      <c r="D161" s="195"/>
      <c r="E161" s="184">
        <v>42002</v>
      </c>
      <c r="F161" s="185"/>
      <c r="G161" s="184">
        <v>42003</v>
      </c>
      <c r="H161" s="185"/>
      <c r="I161" s="184">
        <v>42004</v>
      </c>
      <c r="J161" s="185"/>
      <c r="K161" s="209">
        <v>42005</v>
      </c>
      <c r="L161" s="210"/>
      <c r="M161" s="211">
        <v>42006</v>
      </c>
      <c r="N161" s="210"/>
      <c r="O161" s="212">
        <v>42007</v>
      </c>
      <c r="P161" s="223"/>
      <c r="Q161" s="188" t="s">
        <v>131</v>
      </c>
      <c r="R161" s="157"/>
    </row>
    <row r="162" spans="2:18" ht="12.75" customHeight="1">
      <c r="B162" s="189"/>
      <c r="C162" s="190" t="s">
        <v>131</v>
      </c>
      <c r="D162" s="160"/>
      <c r="E162" s="161" t="s">
        <v>131</v>
      </c>
      <c r="F162" s="162"/>
      <c r="G162" s="161" t="s">
        <v>131</v>
      </c>
      <c r="H162" s="162"/>
      <c r="I162" s="161" t="s">
        <v>131</v>
      </c>
      <c r="J162" s="164"/>
      <c r="K162" s="217" t="s">
        <v>131</v>
      </c>
      <c r="L162" s="162"/>
      <c r="M162" s="161" t="s">
        <v>131</v>
      </c>
      <c r="N162" s="162"/>
      <c r="O162" s="165" t="s">
        <v>131</v>
      </c>
      <c r="P162" s="222"/>
      <c r="Q162" s="167" t="s">
        <v>131</v>
      </c>
      <c r="R162" s="168"/>
    </row>
    <row r="163" spans="2:18" ht="12.75" customHeight="1">
      <c r="B163" s="189"/>
      <c r="C163" s="224" t="s">
        <v>131</v>
      </c>
      <c r="D163" s="225"/>
      <c r="E163" s="226" t="s">
        <v>131</v>
      </c>
      <c r="F163" s="227"/>
      <c r="G163" s="226" t="s">
        <v>131</v>
      </c>
      <c r="H163" s="227"/>
      <c r="I163" s="226" t="s">
        <v>131</v>
      </c>
      <c r="J163" s="228"/>
      <c r="K163" s="229" t="s">
        <v>131</v>
      </c>
      <c r="L163" s="230"/>
      <c r="M163" s="231" t="s">
        <v>131</v>
      </c>
      <c r="N163" s="230"/>
      <c r="O163" s="232" t="s">
        <v>131</v>
      </c>
      <c r="P163" s="233"/>
      <c r="Q163" s="193" t="s">
        <v>131</v>
      </c>
      <c r="R163" s="196"/>
    </row>
    <row r="164" spans="2:18" ht="12.75" customHeight="1">
      <c r="B164" s="22"/>
      <c r="C164" s="22"/>
      <c r="D164" s="22"/>
      <c r="E164" s="22"/>
      <c r="F164" s="22"/>
      <c r="G164" s="22"/>
      <c r="H164" s="22"/>
      <c r="I164" s="22"/>
      <c r="J164" s="234"/>
      <c r="L164" s="235" t="s">
        <v>132</v>
      </c>
      <c r="M164" s="137"/>
      <c r="N164" s="235" t="s">
        <v>133</v>
      </c>
      <c r="O164" s="236"/>
      <c r="P164" s="237" t="s">
        <v>134</v>
      </c>
      <c r="Q164" s="138" t="s">
        <v>131</v>
      </c>
    </row>
    <row r="166" spans="2:18">
      <c r="B166" s="238" t="s">
        <v>135</v>
      </c>
      <c r="C166" s="238"/>
      <c r="D166" s="238"/>
      <c r="E166" s="238"/>
      <c r="F166" s="238"/>
      <c r="H166" s="238" t="s">
        <v>136</v>
      </c>
      <c r="I166" s="238"/>
      <c r="J166" s="238"/>
      <c r="K166" s="238"/>
      <c r="L166" s="238"/>
    </row>
    <row r="167" spans="2:18">
      <c r="B167" s="239"/>
      <c r="C167" s="239"/>
      <c r="D167" s="239"/>
      <c r="E167" s="239"/>
      <c r="F167" s="239"/>
    </row>
    <row r="168" spans="2:18">
      <c r="B168" s="239"/>
      <c r="C168" s="239"/>
      <c r="D168" s="239"/>
      <c r="E168" s="239"/>
      <c r="F168" s="239"/>
    </row>
    <row r="169" spans="2:18">
      <c r="B169" s="239"/>
      <c r="C169" s="239"/>
      <c r="D169" s="239"/>
      <c r="E169" s="239"/>
      <c r="F169" s="239"/>
    </row>
    <row r="170" spans="2:18">
      <c r="B170" s="239"/>
      <c r="C170" s="239"/>
      <c r="D170" s="239"/>
      <c r="E170" s="239"/>
      <c r="F170" s="239"/>
    </row>
    <row r="171" spans="2:18">
      <c r="B171" s="239"/>
      <c r="C171" s="239"/>
      <c r="D171" s="239"/>
      <c r="E171" s="239"/>
      <c r="F171" s="239"/>
    </row>
    <row r="172" spans="2:18">
      <c r="B172" s="239"/>
      <c r="C172" s="239"/>
      <c r="D172" s="239"/>
      <c r="E172" s="239"/>
      <c r="F172" s="239"/>
    </row>
  </sheetData>
  <mergeCells count="766">
    <mergeCell ref="B166:F166"/>
    <mergeCell ref="H166:L166"/>
    <mergeCell ref="B167:F172"/>
    <mergeCell ref="O162:P162"/>
    <mergeCell ref="C163:D163"/>
    <mergeCell ref="E163:F163"/>
    <mergeCell ref="G163:H163"/>
    <mergeCell ref="I163:J163"/>
    <mergeCell ref="K163:L163"/>
    <mergeCell ref="M163:N163"/>
    <mergeCell ref="O163:P163"/>
    <mergeCell ref="C162:D162"/>
    <mergeCell ref="E162:F162"/>
    <mergeCell ref="G162:H162"/>
    <mergeCell ref="I162:J162"/>
    <mergeCell ref="K162:L162"/>
    <mergeCell ref="M162:N162"/>
    <mergeCell ref="O159:P159"/>
    <mergeCell ref="C160:D160"/>
    <mergeCell ref="E160:F160"/>
    <mergeCell ref="G160:H160"/>
    <mergeCell ref="I160:J160"/>
    <mergeCell ref="K160:L160"/>
    <mergeCell ref="M160:N160"/>
    <mergeCell ref="O160:P160"/>
    <mergeCell ref="C159:D159"/>
    <mergeCell ref="E159:F159"/>
    <mergeCell ref="G159:H159"/>
    <mergeCell ref="I159:J159"/>
    <mergeCell ref="K159:L159"/>
    <mergeCell ref="M159:N159"/>
    <mergeCell ref="K156:L156"/>
    <mergeCell ref="M156:N156"/>
    <mergeCell ref="O156:P156"/>
    <mergeCell ref="C157:D157"/>
    <mergeCell ref="E157:F157"/>
    <mergeCell ref="G157:H157"/>
    <mergeCell ref="I157:J157"/>
    <mergeCell ref="K157:L157"/>
    <mergeCell ref="M157:N157"/>
    <mergeCell ref="O157:P157"/>
    <mergeCell ref="M153:N153"/>
    <mergeCell ref="O153:P153"/>
    <mergeCell ref="C154:D154"/>
    <mergeCell ref="E154:F154"/>
    <mergeCell ref="G154:H154"/>
    <mergeCell ref="I154:J154"/>
    <mergeCell ref="K154:L154"/>
    <mergeCell ref="M154:N154"/>
    <mergeCell ref="O154:P154"/>
    <mergeCell ref="B152:B163"/>
    <mergeCell ref="C153:D153"/>
    <mergeCell ref="E153:F153"/>
    <mergeCell ref="G153:H153"/>
    <mergeCell ref="I153:J153"/>
    <mergeCell ref="K153:L153"/>
    <mergeCell ref="C156:D156"/>
    <mergeCell ref="E156:F156"/>
    <mergeCell ref="G156:H156"/>
    <mergeCell ref="I156:J156"/>
    <mergeCell ref="O150:P150"/>
    <mergeCell ref="C151:D151"/>
    <mergeCell ref="E151:F151"/>
    <mergeCell ref="G151:H151"/>
    <mergeCell ref="I151:J151"/>
    <mergeCell ref="K151:L151"/>
    <mergeCell ref="M151:N151"/>
    <mergeCell ref="O151:P151"/>
    <mergeCell ref="C150:D150"/>
    <mergeCell ref="E150:F150"/>
    <mergeCell ref="G150:H150"/>
    <mergeCell ref="I150:J150"/>
    <mergeCell ref="K150:L150"/>
    <mergeCell ref="M150:N150"/>
    <mergeCell ref="O147:P147"/>
    <mergeCell ref="C148:D148"/>
    <mergeCell ref="E148:F148"/>
    <mergeCell ref="G148:H148"/>
    <mergeCell ref="I148:J148"/>
    <mergeCell ref="K148:L148"/>
    <mergeCell ref="M148:N148"/>
    <mergeCell ref="O148:P148"/>
    <mergeCell ref="C147:D147"/>
    <mergeCell ref="E147:F147"/>
    <mergeCell ref="G147:H147"/>
    <mergeCell ref="I147:J147"/>
    <mergeCell ref="K147:L147"/>
    <mergeCell ref="M147:N147"/>
    <mergeCell ref="O144:P144"/>
    <mergeCell ref="C145:D145"/>
    <mergeCell ref="E145:F145"/>
    <mergeCell ref="G145:H145"/>
    <mergeCell ref="I145:J145"/>
    <mergeCell ref="K145:L145"/>
    <mergeCell ref="M145:N145"/>
    <mergeCell ref="O145:P145"/>
    <mergeCell ref="C144:D144"/>
    <mergeCell ref="E144:F144"/>
    <mergeCell ref="G144:H144"/>
    <mergeCell ref="I144:J144"/>
    <mergeCell ref="K144:L144"/>
    <mergeCell ref="M144:N144"/>
    <mergeCell ref="K141:L141"/>
    <mergeCell ref="M141:N141"/>
    <mergeCell ref="O141:P141"/>
    <mergeCell ref="C142:D142"/>
    <mergeCell ref="E142:F142"/>
    <mergeCell ref="G142:H142"/>
    <mergeCell ref="I142:J142"/>
    <mergeCell ref="K142:L142"/>
    <mergeCell ref="M142:N142"/>
    <mergeCell ref="O142:P142"/>
    <mergeCell ref="M138:N138"/>
    <mergeCell ref="O138:P138"/>
    <mergeCell ref="C139:D139"/>
    <mergeCell ref="E139:F139"/>
    <mergeCell ref="G139:H139"/>
    <mergeCell ref="I139:J139"/>
    <mergeCell ref="K139:L139"/>
    <mergeCell ref="M139:N139"/>
    <mergeCell ref="O139:P139"/>
    <mergeCell ref="B137:B151"/>
    <mergeCell ref="C138:D138"/>
    <mergeCell ref="E138:F138"/>
    <mergeCell ref="G138:H138"/>
    <mergeCell ref="I138:J138"/>
    <mergeCell ref="K138:L138"/>
    <mergeCell ref="C141:D141"/>
    <mergeCell ref="E141:F141"/>
    <mergeCell ref="G141:H141"/>
    <mergeCell ref="I141:J141"/>
    <mergeCell ref="O135:P135"/>
    <mergeCell ref="C136:D136"/>
    <mergeCell ref="E136:F136"/>
    <mergeCell ref="G136:H136"/>
    <mergeCell ref="I136:J136"/>
    <mergeCell ref="K136:L136"/>
    <mergeCell ref="M136:N136"/>
    <mergeCell ref="O136:P136"/>
    <mergeCell ref="C135:D135"/>
    <mergeCell ref="E135:F135"/>
    <mergeCell ref="G135:H135"/>
    <mergeCell ref="I135:J135"/>
    <mergeCell ref="K135:L135"/>
    <mergeCell ref="M135:N135"/>
    <mergeCell ref="O132:P132"/>
    <mergeCell ref="C133:D133"/>
    <mergeCell ref="E133:F133"/>
    <mergeCell ref="G133:H133"/>
    <mergeCell ref="I133:J133"/>
    <mergeCell ref="K133:L133"/>
    <mergeCell ref="M133:N133"/>
    <mergeCell ref="O133:P133"/>
    <mergeCell ref="C132:D132"/>
    <mergeCell ref="E132:F132"/>
    <mergeCell ref="G132:H132"/>
    <mergeCell ref="I132:J132"/>
    <mergeCell ref="K132:L132"/>
    <mergeCell ref="M132:N132"/>
    <mergeCell ref="K129:L129"/>
    <mergeCell ref="M129:N129"/>
    <mergeCell ref="O129:P129"/>
    <mergeCell ref="C130:D130"/>
    <mergeCell ref="E130:F130"/>
    <mergeCell ref="G130:H130"/>
    <mergeCell ref="I130:J130"/>
    <mergeCell ref="K130:L130"/>
    <mergeCell ref="M130:N130"/>
    <mergeCell ref="O130:P130"/>
    <mergeCell ref="M126:N126"/>
    <mergeCell ref="O126:P126"/>
    <mergeCell ref="C127:D127"/>
    <mergeCell ref="E127:F127"/>
    <mergeCell ref="G127:H127"/>
    <mergeCell ref="I127:J127"/>
    <mergeCell ref="K127:L127"/>
    <mergeCell ref="M127:N127"/>
    <mergeCell ref="O127:P127"/>
    <mergeCell ref="B125:B136"/>
    <mergeCell ref="C126:D126"/>
    <mergeCell ref="E126:F126"/>
    <mergeCell ref="G126:H126"/>
    <mergeCell ref="I126:J126"/>
    <mergeCell ref="K126:L126"/>
    <mergeCell ref="C129:D129"/>
    <mergeCell ref="E129:F129"/>
    <mergeCell ref="G129:H129"/>
    <mergeCell ref="I129:J129"/>
    <mergeCell ref="O123:P123"/>
    <mergeCell ref="C124:D124"/>
    <mergeCell ref="E124:F124"/>
    <mergeCell ref="G124:H124"/>
    <mergeCell ref="I124:J124"/>
    <mergeCell ref="K124:L124"/>
    <mergeCell ref="M124:N124"/>
    <mergeCell ref="O124:P124"/>
    <mergeCell ref="C123:D123"/>
    <mergeCell ref="E123:F123"/>
    <mergeCell ref="G123:H123"/>
    <mergeCell ref="I123:J123"/>
    <mergeCell ref="K123:L123"/>
    <mergeCell ref="M123:N123"/>
    <mergeCell ref="O120:P120"/>
    <mergeCell ref="C121:D121"/>
    <mergeCell ref="E121:F121"/>
    <mergeCell ref="G121:H121"/>
    <mergeCell ref="I121:J121"/>
    <mergeCell ref="K121:L121"/>
    <mergeCell ref="M121:N121"/>
    <mergeCell ref="O121:P121"/>
    <mergeCell ref="C120:D120"/>
    <mergeCell ref="E120:F120"/>
    <mergeCell ref="G120:H120"/>
    <mergeCell ref="I120:J120"/>
    <mergeCell ref="K120:L120"/>
    <mergeCell ref="M120:N120"/>
    <mergeCell ref="K117:L117"/>
    <mergeCell ref="M117:N117"/>
    <mergeCell ref="O117:P117"/>
    <mergeCell ref="C118:D118"/>
    <mergeCell ref="E118:F118"/>
    <mergeCell ref="G118:H118"/>
    <mergeCell ref="I118:J118"/>
    <mergeCell ref="K118:L118"/>
    <mergeCell ref="M118:N118"/>
    <mergeCell ref="O118:P118"/>
    <mergeCell ref="M114:N114"/>
    <mergeCell ref="O114:P114"/>
    <mergeCell ref="C115:D115"/>
    <mergeCell ref="E115:F115"/>
    <mergeCell ref="G115:H115"/>
    <mergeCell ref="I115:J115"/>
    <mergeCell ref="K115:L115"/>
    <mergeCell ref="M115:N115"/>
    <mergeCell ref="O115:P115"/>
    <mergeCell ref="B113:B124"/>
    <mergeCell ref="C114:D114"/>
    <mergeCell ref="E114:F114"/>
    <mergeCell ref="G114:H114"/>
    <mergeCell ref="I114:J114"/>
    <mergeCell ref="K114:L114"/>
    <mergeCell ref="C117:D117"/>
    <mergeCell ref="E117:F117"/>
    <mergeCell ref="G117:H117"/>
    <mergeCell ref="I117:J117"/>
    <mergeCell ref="O111:P111"/>
    <mergeCell ref="C112:D112"/>
    <mergeCell ref="E112:F112"/>
    <mergeCell ref="G112:H112"/>
    <mergeCell ref="I112:J112"/>
    <mergeCell ref="K112:L112"/>
    <mergeCell ref="M112:N112"/>
    <mergeCell ref="O112:P112"/>
    <mergeCell ref="C111:D111"/>
    <mergeCell ref="E111:F111"/>
    <mergeCell ref="G111:H111"/>
    <mergeCell ref="I111:J111"/>
    <mergeCell ref="K111:L111"/>
    <mergeCell ref="M111:N111"/>
    <mergeCell ref="O108:P108"/>
    <mergeCell ref="C109:D109"/>
    <mergeCell ref="E109:F109"/>
    <mergeCell ref="G109:H109"/>
    <mergeCell ref="I109:J109"/>
    <mergeCell ref="K109:L109"/>
    <mergeCell ref="M109:N109"/>
    <mergeCell ref="O109:P109"/>
    <mergeCell ref="C108:D108"/>
    <mergeCell ref="E108:F108"/>
    <mergeCell ref="G108:H108"/>
    <mergeCell ref="I108:J108"/>
    <mergeCell ref="K108:L108"/>
    <mergeCell ref="M108:N108"/>
    <mergeCell ref="O105:P105"/>
    <mergeCell ref="C106:D106"/>
    <mergeCell ref="E106:F106"/>
    <mergeCell ref="G106:H106"/>
    <mergeCell ref="I106:J106"/>
    <mergeCell ref="K106:L106"/>
    <mergeCell ref="M106:N106"/>
    <mergeCell ref="O106:P106"/>
    <mergeCell ref="C105:D105"/>
    <mergeCell ref="E105:F105"/>
    <mergeCell ref="G105:H105"/>
    <mergeCell ref="I105:J105"/>
    <mergeCell ref="K105:L105"/>
    <mergeCell ref="M105:N105"/>
    <mergeCell ref="K102:L102"/>
    <mergeCell ref="M102:N102"/>
    <mergeCell ref="O102:P102"/>
    <mergeCell ref="C103:D103"/>
    <mergeCell ref="E103:F103"/>
    <mergeCell ref="G103:H103"/>
    <mergeCell ref="I103:J103"/>
    <mergeCell ref="K103:L103"/>
    <mergeCell ref="M103:N103"/>
    <mergeCell ref="O103:P103"/>
    <mergeCell ref="M99:N99"/>
    <mergeCell ref="O99:P99"/>
    <mergeCell ref="C100:D100"/>
    <mergeCell ref="E100:F100"/>
    <mergeCell ref="G100:H100"/>
    <mergeCell ref="I100:J100"/>
    <mergeCell ref="K100:L100"/>
    <mergeCell ref="M100:N100"/>
    <mergeCell ref="O100:P100"/>
    <mergeCell ref="B98:B112"/>
    <mergeCell ref="C99:D99"/>
    <mergeCell ref="E99:F99"/>
    <mergeCell ref="G99:H99"/>
    <mergeCell ref="I99:J99"/>
    <mergeCell ref="K99:L99"/>
    <mergeCell ref="C102:D102"/>
    <mergeCell ref="E102:F102"/>
    <mergeCell ref="G102:H102"/>
    <mergeCell ref="I102:J102"/>
    <mergeCell ref="O96:P96"/>
    <mergeCell ref="C97:D97"/>
    <mergeCell ref="E97:F97"/>
    <mergeCell ref="G97:H97"/>
    <mergeCell ref="I97:J97"/>
    <mergeCell ref="K97:L97"/>
    <mergeCell ref="M97:N97"/>
    <mergeCell ref="O97:P97"/>
    <mergeCell ref="C96:D96"/>
    <mergeCell ref="E96:F96"/>
    <mergeCell ref="G96:H96"/>
    <mergeCell ref="I96:J96"/>
    <mergeCell ref="K96:L96"/>
    <mergeCell ref="M96:N96"/>
    <mergeCell ref="O93:P93"/>
    <mergeCell ref="C94:D94"/>
    <mergeCell ref="E94:F94"/>
    <mergeCell ref="G94:H94"/>
    <mergeCell ref="I94:J94"/>
    <mergeCell ref="K94:L94"/>
    <mergeCell ref="M94:N94"/>
    <mergeCell ref="O94:P94"/>
    <mergeCell ref="C93:D93"/>
    <mergeCell ref="E93:F93"/>
    <mergeCell ref="G93:H93"/>
    <mergeCell ref="I93:J93"/>
    <mergeCell ref="K93:L93"/>
    <mergeCell ref="M93:N93"/>
    <mergeCell ref="K90:L90"/>
    <mergeCell ref="M90:N90"/>
    <mergeCell ref="O90:P90"/>
    <mergeCell ref="C91:D91"/>
    <mergeCell ref="E91:F91"/>
    <mergeCell ref="G91:H91"/>
    <mergeCell ref="I91:J91"/>
    <mergeCell ref="K91:L91"/>
    <mergeCell ref="M91:N91"/>
    <mergeCell ref="O91:P91"/>
    <mergeCell ref="M87:N87"/>
    <mergeCell ref="O87:P87"/>
    <mergeCell ref="C88:D88"/>
    <mergeCell ref="E88:F88"/>
    <mergeCell ref="G88:H88"/>
    <mergeCell ref="I88:J88"/>
    <mergeCell ref="K88:L88"/>
    <mergeCell ref="M88:N88"/>
    <mergeCell ref="O88:P88"/>
    <mergeCell ref="B86:B97"/>
    <mergeCell ref="C87:D87"/>
    <mergeCell ref="E87:F87"/>
    <mergeCell ref="G87:H87"/>
    <mergeCell ref="I87:J87"/>
    <mergeCell ref="K87:L87"/>
    <mergeCell ref="C90:D90"/>
    <mergeCell ref="E90:F90"/>
    <mergeCell ref="G90:H90"/>
    <mergeCell ref="I90:J90"/>
    <mergeCell ref="O84:P84"/>
    <mergeCell ref="C85:D85"/>
    <mergeCell ref="E85:F85"/>
    <mergeCell ref="G85:H85"/>
    <mergeCell ref="I85:J85"/>
    <mergeCell ref="K85:L85"/>
    <mergeCell ref="M85:N85"/>
    <mergeCell ref="O85:P85"/>
    <mergeCell ref="C84:D84"/>
    <mergeCell ref="E84:F84"/>
    <mergeCell ref="G84:H84"/>
    <mergeCell ref="I84:J84"/>
    <mergeCell ref="K84:L84"/>
    <mergeCell ref="M84:N84"/>
    <mergeCell ref="O81:P81"/>
    <mergeCell ref="C82:D82"/>
    <mergeCell ref="E82:F82"/>
    <mergeCell ref="G82:H82"/>
    <mergeCell ref="I82:J82"/>
    <mergeCell ref="K82:L82"/>
    <mergeCell ref="M82:N82"/>
    <mergeCell ref="O82:P82"/>
    <mergeCell ref="C81:D81"/>
    <mergeCell ref="E81:F81"/>
    <mergeCell ref="G81:H81"/>
    <mergeCell ref="I81:J81"/>
    <mergeCell ref="K81:L81"/>
    <mergeCell ref="M81:N81"/>
    <mergeCell ref="O78:P78"/>
    <mergeCell ref="C79:D79"/>
    <mergeCell ref="E79:F79"/>
    <mergeCell ref="G79:H79"/>
    <mergeCell ref="I79:J79"/>
    <mergeCell ref="K79:L79"/>
    <mergeCell ref="M79:N79"/>
    <mergeCell ref="O79:P79"/>
    <mergeCell ref="C78:D78"/>
    <mergeCell ref="E78:F78"/>
    <mergeCell ref="G78:H78"/>
    <mergeCell ref="I78:J78"/>
    <mergeCell ref="K78:L78"/>
    <mergeCell ref="M78:N78"/>
    <mergeCell ref="K75:L75"/>
    <mergeCell ref="M75:N75"/>
    <mergeCell ref="O75:P75"/>
    <mergeCell ref="C76:D76"/>
    <mergeCell ref="E76:F76"/>
    <mergeCell ref="G76:H76"/>
    <mergeCell ref="I76:J76"/>
    <mergeCell ref="K76:L76"/>
    <mergeCell ref="M76:N76"/>
    <mergeCell ref="O76:P76"/>
    <mergeCell ref="M72:N72"/>
    <mergeCell ref="O72:P72"/>
    <mergeCell ref="C73:D73"/>
    <mergeCell ref="E73:F73"/>
    <mergeCell ref="G73:H73"/>
    <mergeCell ref="I73:J73"/>
    <mergeCell ref="K73:L73"/>
    <mergeCell ref="M73:N73"/>
    <mergeCell ref="O73:P73"/>
    <mergeCell ref="B71:B85"/>
    <mergeCell ref="C72:D72"/>
    <mergeCell ref="E72:F72"/>
    <mergeCell ref="G72:H72"/>
    <mergeCell ref="I72:J72"/>
    <mergeCell ref="K72:L72"/>
    <mergeCell ref="C75:D75"/>
    <mergeCell ref="E75:F75"/>
    <mergeCell ref="G75:H75"/>
    <mergeCell ref="I75:J75"/>
    <mergeCell ref="O69:P69"/>
    <mergeCell ref="C70:D70"/>
    <mergeCell ref="E70:F70"/>
    <mergeCell ref="G70:H70"/>
    <mergeCell ref="I70:J70"/>
    <mergeCell ref="K70:L70"/>
    <mergeCell ref="M70:N70"/>
    <mergeCell ref="O70:P70"/>
    <mergeCell ref="C69:D69"/>
    <mergeCell ref="E69:F69"/>
    <mergeCell ref="G69:H69"/>
    <mergeCell ref="I69:J69"/>
    <mergeCell ref="K69:L69"/>
    <mergeCell ref="M69:N69"/>
    <mergeCell ref="O66:P66"/>
    <mergeCell ref="C67:D67"/>
    <mergeCell ref="E67:F67"/>
    <mergeCell ref="G67:H67"/>
    <mergeCell ref="I67:J67"/>
    <mergeCell ref="K67:L67"/>
    <mergeCell ref="M67:N67"/>
    <mergeCell ref="O67:P67"/>
    <mergeCell ref="C66:D66"/>
    <mergeCell ref="E66:F66"/>
    <mergeCell ref="G66:H66"/>
    <mergeCell ref="I66:J66"/>
    <mergeCell ref="K66:L66"/>
    <mergeCell ref="M66:N66"/>
    <mergeCell ref="K63:L63"/>
    <mergeCell ref="M63:N63"/>
    <mergeCell ref="O63:P63"/>
    <mergeCell ref="C64:D64"/>
    <mergeCell ref="E64:F64"/>
    <mergeCell ref="G64:H64"/>
    <mergeCell ref="I64:J64"/>
    <mergeCell ref="K64:L64"/>
    <mergeCell ref="M64:N64"/>
    <mergeCell ref="O64:P64"/>
    <mergeCell ref="M60:N60"/>
    <mergeCell ref="O60:P60"/>
    <mergeCell ref="C61:D61"/>
    <mergeCell ref="E61:F61"/>
    <mergeCell ref="G61:H61"/>
    <mergeCell ref="I61:J61"/>
    <mergeCell ref="K61:L61"/>
    <mergeCell ref="M61:N61"/>
    <mergeCell ref="O61:P61"/>
    <mergeCell ref="B59:B70"/>
    <mergeCell ref="C60:D60"/>
    <mergeCell ref="E60:F60"/>
    <mergeCell ref="G60:H60"/>
    <mergeCell ref="I60:J60"/>
    <mergeCell ref="K60:L60"/>
    <mergeCell ref="C63:D63"/>
    <mergeCell ref="E63:F63"/>
    <mergeCell ref="G63:H63"/>
    <mergeCell ref="I63:J63"/>
    <mergeCell ref="O57:P57"/>
    <mergeCell ref="C58:D58"/>
    <mergeCell ref="E58:F58"/>
    <mergeCell ref="G58:H58"/>
    <mergeCell ref="I58:J58"/>
    <mergeCell ref="K58:L58"/>
    <mergeCell ref="M58:N58"/>
    <mergeCell ref="O58:P58"/>
    <mergeCell ref="C57:D57"/>
    <mergeCell ref="E57:F57"/>
    <mergeCell ref="G57:H57"/>
    <mergeCell ref="I57:J57"/>
    <mergeCell ref="K57:L57"/>
    <mergeCell ref="M57:N57"/>
    <mergeCell ref="O54:P54"/>
    <mergeCell ref="C55:D55"/>
    <mergeCell ref="E55:F55"/>
    <mergeCell ref="G55:H55"/>
    <mergeCell ref="I55:J55"/>
    <mergeCell ref="K55:L55"/>
    <mergeCell ref="M55:N55"/>
    <mergeCell ref="O55:P55"/>
    <mergeCell ref="C54:D54"/>
    <mergeCell ref="E54:F54"/>
    <mergeCell ref="G54:H54"/>
    <mergeCell ref="I54:J54"/>
    <mergeCell ref="K54:L54"/>
    <mergeCell ref="M54:N54"/>
    <mergeCell ref="K51:L51"/>
    <mergeCell ref="M51:N51"/>
    <mergeCell ref="O51:P51"/>
    <mergeCell ref="C52:D52"/>
    <mergeCell ref="E52:F52"/>
    <mergeCell ref="G52:H52"/>
    <mergeCell ref="I52:J52"/>
    <mergeCell ref="K52:L52"/>
    <mergeCell ref="M52:N52"/>
    <mergeCell ref="O52:P52"/>
    <mergeCell ref="M48:N48"/>
    <mergeCell ref="O48:P48"/>
    <mergeCell ref="C49:D49"/>
    <mergeCell ref="E49:F49"/>
    <mergeCell ref="G49:H49"/>
    <mergeCell ref="I49:J49"/>
    <mergeCell ref="K49:L49"/>
    <mergeCell ref="M49:N49"/>
    <mergeCell ref="O49:P49"/>
    <mergeCell ref="B47:B58"/>
    <mergeCell ref="C48:D48"/>
    <mergeCell ref="E48:F48"/>
    <mergeCell ref="G48:H48"/>
    <mergeCell ref="I48:J48"/>
    <mergeCell ref="K48:L48"/>
    <mergeCell ref="C51:D51"/>
    <mergeCell ref="E51:F51"/>
    <mergeCell ref="G51:H51"/>
    <mergeCell ref="I51:J51"/>
    <mergeCell ref="O45:P45"/>
    <mergeCell ref="C46:D46"/>
    <mergeCell ref="E46:F46"/>
    <mergeCell ref="G46:H46"/>
    <mergeCell ref="I46:J46"/>
    <mergeCell ref="K46:L46"/>
    <mergeCell ref="M46:N46"/>
    <mergeCell ref="O46:P46"/>
    <mergeCell ref="C45:D45"/>
    <mergeCell ref="E45:F45"/>
    <mergeCell ref="G45:H45"/>
    <mergeCell ref="I45:J45"/>
    <mergeCell ref="K45:L45"/>
    <mergeCell ref="M45:N45"/>
    <mergeCell ref="O42:P42"/>
    <mergeCell ref="C43:D43"/>
    <mergeCell ref="E43:F43"/>
    <mergeCell ref="G43:H43"/>
    <mergeCell ref="I43:J43"/>
    <mergeCell ref="K43:L43"/>
    <mergeCell ref="M43:N43"/>
    <mergeCell ref="O43:P43"/>
    <mergeCell ref="C42:D42"/>
    <mergeCell ref="E42:F42"/>
    <mergeCell ref="G42:H42"/>
    <mergeCell ref="I42:J42"/>
    <mergeCell ref="K42:L42"/>
    <mergeCell ref="M42:N42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K36:L36"/>
    <mergeCell ref="M36:N36"/>
    <mergeCell ref="O36:P36"/>
    <mergeCell ref="C37:D37"/>
    <mergeCell ref="E37:F37"/>
    <mergeCell ref="G37:H37"/>
    <mergeCell ref="I37:J37"/>
    <mergeCell ref="K37:L37"/>
    <mergeCell ref="M37:N37"/>
    <mergeCell ref="O37:P37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B32:B46"/>
    <mergeCell ref="C33:D33"/>
    <mergeCell ref="E33:F33"/>
    <mergeCell ref="G33:H33"/>
    <mergeCell ref="I33:J33"/>
    <mergeCell ref="K33:L33"/>
    <mergeCell ref="C36:D36"/>
    <mergeCell ref="E36:F36"/>
    <mergeCell ref="G36:H36"/>
    <mergeCell ref="I36:J36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B20:B31"/>
    <mergeCell ref="C21:D21"/>
    <mergeCell ref="E21:F21"/>
    <mergeCell ref="G21:H21"/>
    <mergeCell ref="I21:J21"/>
    <mergeCell ref="K21:L21"/>
    <mergeCell ref="C24:D24"/>
    <mergeCell ref="E24:F24"/>
    <mergeCell ref="G24:H24"/>
    <mergeCell ref="I24:J24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M9:N9"/>
    <mergeCell ref="O9:P9"/>
    <mergeCell ref="C10:D10"/>
    <mergeCell ref="E10:F10"/>
    <mergeCell ref="G10:H10"/>
    <mergeCell ref="I10:J10"/>
    <mergeCell ref="K10:L10"/>
    <mergeCell ref="M10:N10"/>
    <mergeCell ref="O10:P10"/>
    <mergeCell ref="B8:B19"/>
    <mergeCell ref="C9:D9"/>
    <mergeCell ref="E9:F9"/>
    <mergeCell ref="G9:H9"/>
    <mergeCell ref="I9:J9"/>
    <mergeCell ref="K9:L9"/>
    <mergeCell ref="C12:D12"/>
    <mergeCell ref="E12:F12"/>
    <mergeCell ref="G12:H12"/>
    <mergeCell ref="I12:J12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5:B7"/>
    <mergeCell ref="C6:D6"/>
    <mergeCell ref="E6:F6"/>
    <mergeCell ref="G6:H6"/>
    <mergeCell ref="I6:J6"/>
    <mergeCell ref="K6:L6"/>
    <mergeCell ref="Q2:R3"/>
    <mergeCell ref="C4:D4"/>
    <mergeCell ref="E4:F4"/>
    <mergeCell ref="G4:H4"/>
    <mergeCell ref="I4:J4"/>
    <mergeCell ref="K4:L4"/>
    <mergeCell ref="M4:N4"/>
    <mergeCell ref="O4:P4"/>
  </mergeCells>
  <phoneticPr fontId="17" type="noConversion"/>
  <conditionalFormatting sqref="C5:P163">
    <cfRule type="timePeriod" dxfId="0" priority="1" timePeriod="thisWeek">
      <formula>AND(TODAY()-ROUNDDOWN(C5,0)&lt;=WEEKDAY(TODAY())-1,ROUNDDOWN(C5,0)-TODAY()&lt;=7-WEEKDAY(TODAY()))</formula>
    </cfRule>
  </conditionalFormatting>
  <hyperlinks>
    <hyperlink ref="L164" r:id="rId1" tooltip="Goto WinCalendar 2015 Excel Calendar"/>
    <hyperlink ref="P164" r:id="rId2"/>
    <hyperlink ref="N164" r:id="rId3" tooltip="Goto WinCalendar 2016 Excel Calendar"/>
  </hyperlinks>
  <printOptions horizontalCentered="1"/>
  <pageMargins left="0.7" right="0.7" top="0.75" bottom="0.75" header="0.3" footer="0.3"/>
  <pageSetup scale="57" fitToHeight="0" orientation="landscape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NUTRITION</vt:lpstr>
      <vt:lpstr>WEIGHT TRACKING</vt:lpstr>
      <vt:lpstr>NOTES &amp; PLANNER</vt:lpstr>
    </vt:vector>
  </TitlesOfParts>
  <Company>San Francisco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Lewis</dc:creator>
  <cp:lastModifiedBy>Bryce Lewis</cp:lastModifiedBy>
  <dcterms:created xsi:type="dcterms:W3CDTF">2013-10-07T19:41:37Z</dcterms:created>
  <dcterms:modified xsi:type="dcterms:W3CDTF">2014-06-12T16:36:53Z</dcterms:modified>
</cp:coreProperties>
</file>